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8cdf5be675d91a/E2B/"/>
    </mc:Choice>
  </mc:AlternateContent>
  <xr:revisionPtr revIDLastSave="905" documentId="14_{98A14E73-223A-4F70-AE79-61B6053B8568}" xr6:coauthVersionLast="46" xr6:coauthVersionMax="46" xr10:uidLastSave="{257D7778-1C87-4804-A7F9-A60FE092EA2F}"/>
  <bookViews>
    <workbookView xWindow="-120" yWindow="-120" windowWidth="20730" windowHeight="11160" tabRatio="840" xr2:uid="{3AEDA2A5-4E22-40E5-B89F-FD58ED146582}"/>
  </bookViews>
  <sheets>
    <sheet name="更新履歴" sheetId="5" r:id="rId1"/>
    <sheet name="国語_正誤入力表" sheetId="1" r:id="rId2"/>
    <sheet name="国語_分析用グラフ" sheetId="3" r:id="rId3"/>
    <sheet name="算数_正誤入力表" sheetId="2" r:id="rId4"/>
    <sheet name="算数_分析用グラフ" sheetId="4" r:id="rId5"/>
    <sheet name="順位による偏差値算出（国語）" sheetId="8" r:id="rId6"/>
    <sheet name="順位による偏差値算出（算数）" sheetId="9" r:id="rId7"/>
    <sheet name="順位による偏差値算出（2科目）" sheetId="10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0" l="1"/>
  <c r="E12" i="10"/>
  <c r="D12" i="10"/>
  <c r="C12" i="10"/>
  <c r="H12" i="9"/>
  <c r="H12" i="8"/>
  <c r="E235" i="4"/>
  <c r="D235" i="4"/>
  <c r="C235" i="4"/>
  <c r="E234" i="4"/>
  <c r="D234" i="4"/>
  <c r="C234" i="4"/>
  <c r="E233" i="4"/>
  <c r="D233" i="4"/>
  <c r="C233" i="4"/>
  <c r="E232" i="4"/>
  <c r="D232" i="4"/>
  <c r="C232" i="4"/>
  <c r="F235" i="4"/>
  <c r="E270" i="3"/>
  <c r="D270" i="3"/>
  <c r="C270" i="3"/>
  <c r="E269" i="3"/>
  <c r="D269" i="3"/>
  <c r="C269" i="3"/>
  <c r="F269" i="3" s="1"/>
  <c r="E268" i="3"/>
  <c r="D268" i="3"/>
  <c r="C268" i="3"/>
  <c r="E267" i="3"/>
  <c r="D267" i="3"/>
  <c r="C267" i="3"/>
  <c r="E266" i="3"/>
  <c r="D266" i="3"/>
  <c r="E263" i="3"/>
  <c r="D263" i="3"/>
  <c r="C263" i="3"/>
  <c r="F263" i="3" s="1"/>
  <c r="E262" i="3"/>
  <c r="D262" i="3"/>
  <c r="C262" i="3"/>
  <c r="C266" i="3"/>
  <c r="E265" i="3"/>
  <c r="D265" i="3"/>
  <c r="C265" i="3"/>
  <c r="E264" i="3"/>
  <c r="D264" i="3"/>
  <c r="C264" i="3"/>
  <c r="E230" i="3"/>
  <c r="D230" i="3"/>
  <c r="C230" i="3"/>
  <c r="E231" i="3"/>
  <c r="D231" i="3"/>
  <c r="C231" i="3"/>
  <c r="F270" i="3"/>
  <c r="F267" i="3"/>
  <c r="E11" i="10"/>
  <c r="C11" i="10"/>
  <c r="H11" i="10"/>
  <c r="D11" i="10"/>
  <c r="H11" i="9"/>
  <c r="H11" i="8"/>
  <c r="F239" i="3"/>
  <c r="F238" i="3"/>
  <c r="F237" i="3"/>
  <c r="F236" i="3"/>
  <c r="F235" i="3"/>
  <c r="F234" i="3"/>
  <c r="F232" i="3"/>
  <c r="F205" i="4"/>
  <c r="E208" i="4"/>
  <c r="D208" i="4"/>
  <c r="C208" i="4"/>
  <c r="F208" i="4" s="1"/>
  <c r="E207" i="4"/>
  <c r="D207" i="4"/>
  <c r="C207" i="4"/>
  <c r="F207" i="4" s="1"/>
  <c r="E206" i="4"/>
  <c r="D206" i="4"/>
  <c r="C206" i="4"/>
  <c r="F206" i="4" s="1"/>
  <c r="E205" i="4"/>
  <c r="D205" i="4"/>
  <c r="C205" i="4"/>
  <c r="E204" i="4"/>
  <c r="D204" i="4"/>
  <c r="C204" i="4"/>
  <c r="F204" i="4" s="1"/>
  <c r="E203" i="4"/>
  <c r="D203" i="4"/>
  <c r="C203" i="4"/>
  <c r="F203" i="4" s="1"/>
  <c r="E202" i="4"/>
  <c r="D202" i="4"/>
  <c r="C202" i="4"/>
  <c r="F202" i="4" s="1"/>
  <c r="E239" i="3"/>
  <c r="D239" i="3"/>
  <c r="C239" i="3"/>
  <c r="E238" i="3"/>
  <c r="D238" i="3"/>
  <c r="C238" i="3"/>
  <c r="E237" i="3"/>
  <c r="D237" i="3"/>
  <c r="C237" i="3"/>
  <c r="E236" i="3"/>
  <c r="D236" i="3"/>
  <c r="C236" i="3"/>
  <c r="E235" i="3"/>
  <c r="D235" i="3"/>
  <c r="C235" i="3"/>
  <c r="E234" i="3"/>
  <c r="D234" i="3"/>
  <c r="C234" i="3"/>
  <c r="E233" i="3"/>
  <c r="D233" i="3"/>
  <c r="C233" i="3"/>
  <c r="F233" i="3" s="1"/>
  <c r="E232" i="3"/>
  <c r="D232" i="3"/>
  <c r="C232" i="3"/>
  <c r="F234" i="4" l="1"/>
  <c r="F233" i="4"/>
  <c r="F232" i="4"/>
  <c r="F268" i="3"/>
  <c r="F266" i="3"/>
  <c r="F262" i="3"/>
  <c r="F265" i="3"/>
  <c r="F264" i="3"/>
  <c r="F231" i="3"/>
  <c r="F230" i="3"/>
  <c r="H10" i="8"/>
  <c r="H9" i="8"/>
  <c r="H4" i="10"/>
  <c r="H4" i="9"/>
  <c r="H4" i="8"/>
  <c r="H10" i="10"/>
  <c r="E10" i="10"/>
  <c r="D10" i="10"/>
  <c r="C10" i="10"/>
  <c r="H10" i="9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C200" i="3"/>
  <c r="E173" i="4"/>
  <c r="D173" i="4"/>
  <c r="C173" i="4"/>
  <c r="E207" i="3"/>
  <c r="D207" i="3"/>
  <c r="C207" i="3"/>
  <c r="E206" i="3"/>
  <c r="D206" i="3"/>
  <c r="C206" i="3"/>
  <c r="E205" i="3"/>
  <c r="D205" i="3"/>
  <c r="C205" i="3"/>
  <c r="E204" i="3"/>
  <c r="D204" i="3"/>
  <c r="C204" i="3"/>
  <c r="E203" i="3"/>
  <c r="D203" i="3"/>
  <c r="C203" i="3"/>
  <c r="E202" i="3"/>
  <c r="D202" i="3"/>
  <c r="C202" i="3"/>
  <c r="C201" i="3"/>
  <c r="E200" i="3"/>
  <c r="D200" i="3"/>
  <c r="E201" i="3"/>
  <c r="D201" i="3"/>
  <c r="E9" i="10"/>
  <c r="D9" i="10"/>
  <c r="C9" i="10"/>
  <c r="E8" i="10"/>
  <c r="D8" i="10"/>
  <c r="C8" i="10"/>
  <c r="E7" i="10"/>
  <c r="D7" i="10"/>
  <c r="C7" i="10"/>
  <c r="E6" i="10"/>
  <c r="D6" i="10"/>
  <c r="C6" i="10"/>
  <c r="E5" i="10"/>
  <c r="D5" i="10"/>
  <c r="C5" i="10"/>
  <c r="E4" i="10"/>
  <c r="D4" i="10"/>
  <c r="C4" i="10"/>
  <c r="H9" i="10"/>
  <c r="H8" i="10"/>
  <c r="H7" i="10"/>
  <c r="H6" i="10"/>
  <c r="H5" i="10"/>
  <c r="H9" i="9"/>
  <c r="H8" i="9"/>
  <c r="H7" i="9"/>
  <c r="H6" i="9"/>
  <c r="H5" i="9"/>
  <c r="F201" i="3" l="1"/>
  <c r="F179" i="4"/>
  <c r="F178" i="4"/>
  <c r="F177" i="4"/>
  <c r="F176" i="4"/>
  <c r="F175" i="4"/>
  <c r="F174" i="4"/>
  <c r="F173" i="4"/>
  <c r="F207" i="3"/>
  <c r="F206" i="3"/>
  <c r="F205" i="3"/>
  <c r="F204" i="3"/>
  <c r="F203" i="3"/>
  <c r="F202" i="3"/>
  <c r="F200" i="3"/>
  <c r="H8" i="8"/>
  <c r="H7" i="8"/>
  <c r="H6" i="8"/>
  <c r="H5" i="8"/>
  <c r="E150" i="4" l="1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3" i="4"/>
  <c r="D144" i="4"/>
  <c r="C144" i="4"/>
  <c r="D143" i="4"/>
  <c r="C143" i="4"/>
  <c r="E144" i="4"/>
  <c r="E142" i="4"/>
  <c r="D142" i="4"/>
  <c r="C142" i="4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F150" i="4" l="1"/>
  <c r="F149" i="4"/>
  <c r="F148" i="4"/>
  <c r="F147" i="4"/>
  <c r="F146" i="4"/>
  <c r="F145" i="4"/>
  <c r="F144" i="4"/>
  <c r="F143" i="4"/>
  <c r="F142" i="4"/>
  <c r="F177" i="3"/>
  <c r="F176" i="3"/>
  <c r="F175" i="3"/>
  <c r="F174" i="3"/>
  <c r="F173" i="3"/>
  <c r="F172" i="3"/>
  <c r="F171" i="3"/>
  <c r="F170" i="3"/>
  <c r="F169" i="3"/>
  <c r="F168" i="3"/>
  <c r="E118" i="4"/>
  <c r="D118" i="4"/>
  <c r="C118" i="4"/>
  <c r="E117" i="4"/>
  <c r="D117" i="4"/>
  <c r="C117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65" i="4"/>
  <c r="D65" i="4"/>
  <c r="C65" i="4"/>
  <c r="E64" i="4"/>
  <c r="D64" i="4"/>
  <c r="C64" i="4"/>
  <c r="E63" i="4"/>
  <c r="D63" i="4"/>
  <c r="C63" i="4"/>
  <c r="E62" i="4"/>
  <c r="D62" i="4"/>
  <c r="C62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E139" i="3"/>
  <c r="D139" i="3"/>
  <c r="C139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E4" i="3"/>
  <c r="D4" i="3"/>
  <c r="C4" i="3"/>
  <c r="E3" i="3"/>
  <c r="D3" i="3"/>
  <c r="C3" i="3"/>
  <c r="F40" i="3" l="1"/>
  <c r="F3" i="4"/>
  <c r="F34" i="4"/>
  <c r="F65" i="4"/>
  <c r="F4" i="4"/>
  <c r="F35" i="4"/>
  <c r="F32" i="4"/>
  <c r="F63" i="4"/>
  <c r="F117" i="4"/>
  <c r="F92" i="4"/>
  <c r="F8" i="4"/>
  <c r="F62" i="4"/>
  <c r="F6" i="4"/>
  <c r="F37" i="4"/>
  <c r="F91" i="4"/>
  <c r="F89" i="4"/>
  <c r="F7" i="4"/>
  <c r="F38" i="4"/>
  <c r="F33" i="4"/>
  <c r="F64" i="4"/>
  <c r="F118" i="4"/>
  <c r="F5" i="4"/>
  <c r="F36" i="4"/>
  <c r="F90" i="4"/>
  <c r="F93" i="4"/>
  <c r="F6" i="3"/>
  <c r="F5" i="3"/>
  <c r="F8" i="3"/>
  <c r="F37" i="3"/>
  <c r="F67" i="3"/>
  <c r="F70" i="3"/>
  <c r="F101" i="3"/>
  <c r="F109" i="3"/>
  <c r="F140" i="3"/>
  <c r="F133" i="3"/>
  <c r="F141" i="3"/>
  <c r="F36" i="3"/>
  <c r="F66" i="3"/>
  <c r="F74" i="3"/>
  <c r="F105" i="3"/>
  <c r="F100" i="3"/>
  <c r="F75" i="3"/>
  <c r="F106" i="3"/>
  <c r="F137" i="3"/>
  <c r="F9" i="3"/>
  <c r="F4" i="3"/>
  <c r="F35" i="3"/>
  <c r="F65" i="3"/>
  <c r="F73" i="3"/>
  <c r="F104" i="3"/>
  <c r="F135" i="3"/>
  <c r="F143" i="3"/>
  <c r="F7" i="3"/>
  <c r="F38" i="3"/>
  <c r="F68" i="3"/>
  <c r="F99" i="3"/>
  <c r="F107" i="3"/>
  <c r="F138" i="3"/>
  <c r="F10" i="3"/>
  <c r="F41" i="3"/>
  <c r="F71" i="3"/>
  <c r="F102" i="3"/>
  <c r="F136" i="3"/>
  <c r="F144" i="3"/>
  <c r="F39" i="3"/>
  <c r="F69" i="3"/>
  <c r="F108" i="3"/>
  <c r="F139" i="3"/>
  <c r="F3" i="3"/>
  <c r="F34" i="3"/>
  <c r="F42" i="3"/>
  <c r="F72" i="3"/>
  <c r="F103" i="3"/>
  <c r="F134" i="3"/>
  <c r="F142" i="3"/>
</calcChain>
</file>

<file path=xl/sharedStrings.xml><?xml version="1.0" encoding="utf-8"?>
<sst xmlns="http://schemas.openxmlformats.org/spreadsheetml/2006/main" count="2114" uniqueCount="733">
  <si>
    <t>問題番号及び内容</t>
  </si>
  <si>
    <t>正誤</t>
  </si>
  <si>
    <t>全体正答率</t>
  </si>
  <si>
    <t>正答</t>
  </si>
  <si>
    <t>％</t>
  </si>
  <si>
    <t>誤答</t>
  </si>
  <si>
    <t>無答</t>
  </si>
  <si>
    <t>クエスト</t>
  </si>
  <si>
    <t>ガイド</t>
  </si>
  <si>
    <t>アンサー</t>
  </si>
  <si>
    <t>[一]&lt;1&gt;　　　　　</t>
  </si>
  <si>
    <t>書き；代表；　　　　</t>
  </si>
  <si>
    <t>[一]&lt;2&gt;　　　　　</t>
  </si>
  <si>
    <t>書き；内容；　　　　</t>
  </si>
  <si>
    <t>[一]&lt;3&gt;　　　　　</t>
  </si>
  <si>
    <t>書き；学期；　　　　</t>
  </si>
  <si>
    <t>[一]&lt;4&gt;　　　　　</t>
  </si>
  <si>
    <t>書き；態度；　　　　  </t>
  </si>
  <si>
    <t>[一]&lt;5&gt;　　　　　</t>
  </si>
  <si>
    <t>書き；説明；　　　　</t>
  </si>
  <si>
    <t>[二]&lt;1&gt;　　　　　</t>
  </si>
  <si>
    <t>読み；出発；　　　　</t>
  </si>
  <si>
    <t>[二]&lt;2&gt;　　　　　</t>
  </si>
  <si>
    <t>読み；最初；　　　　</t>
  </si>
  <si>
    <t>[二]&lt;3&gt;　　　　　</t>
  </si>
  <si>
    <t>読み；神社；　　　　</t>
  </si>
  <si>
    <t>[二]&lt;4&gt;　　　　　</t>
  </si>
  <si>
    <t>読み；商店；　　　　</t>
  </si>
  <si>
    <t>[二]&lt;5&gt;　　　　　</t>
  </si>
  <si>
    <t>読み；背負う；　　　</t>
  </si>
  <si>
    <t>[三]　　　内容&lt;1&gt;</t>
  </si>
  <si>
    <t>記述－３５字－意見　</t>
  </si>
  <si>
    <t>[三]　　　内容&lt;2&gt;</t>
  </si>
  <si>
    <t>[三]　　　　表記</t>
  </si>
  <si>
    <t>記述－表記－意見　　</t>
  </si>
  <si>
    <t>[四]問題一　　選</t>
  </si>
  <si>
    <t>気持ち－鼻をならした</t>
  </si>
  <si>
    <t>[四]問題二　　選</t>
  </si>
  <si>
    <t>理由－メグ　　　　　</t>
  </si>
  <si>
    <t>[四]問題三　　選</t>
  </si>
  <si>
    <t>口調－エミー　　　　</t>
  </si>
  <si>
    <t>[四]問題四　　選</t>
  </si>
  <si>
    <t>様子－ジョー　　　　</t>
  </si>
  <si>
    <t>[四]問題五&lt;4&gt;　選</t>
  </si>
  <si>
    <t>様子－&lt;4&gt;　　　　　　</t>
  </si>
  <si>
    <t>[四]問題五&lt;5&gt;　選</t>
  </si>
  <si>
    <t>様子－&lt;5&gt;　　　　　　</t>
  </si>
  <si>
    <t>[四]問題六(1)１　</t>
  </si>
  <si>
    <t>様子－ベス　　　　　</t>
  </si>
  <si>
    <t>[四]問題六(1)２　</t>
  </si>
  <si>
    <t>[四]問題六(2)&lt;1&gt;選</t>
  </si>
  <si>
    <t>登場人物－よび名　　</t>
  </si>
  <si>
    <t>[四]問題六(2)&lt;2&gt;選</t>
  </si>
  <si>
    <t>[四]問題六(2)&lt;3&gt;選</t>
  </si>
  <si>
    <t>登場人物－年れい　　</t>
  </si>
  <si>
    <t>[四]問題六(2)&lt;4&gt;選</t>
  </si>
  <si>
    <t>[四]問題六(2)&lt;5&gt;選</t>
  </si>
  <si>
    <t>登場人物－好きなもの</t>
  </si>
  <si>
    <t>[四]問題六(2)&lt;6&gt;選</t>
  </si>
  <si>
    <t>[四]問題六(2)&lt;7&gt;選</t>
  </si>
  <si>
    <t>登場人物－仕事　　　</t>
  </si>
  <si>
    <t>[四]問題六(2)&lt;8&gt;選</t>
  </si>
  <si>
    <t>[四]問題七　内容</t>
  </si>
  <si>
    <t>記述－７５字－意見　</t>
  </si>
  <si>
    <t>[四]問題七　表記</t>
  </si>
  <si>
    <t>[1]　　　内容&lt;1&gt;</t>
  </si>
  <si>
    <t>数の表し方　　　　　</t>
  </si>
  <si>
    <t>[1]　　　内容&lt;2&gt;</t>
  </si>
  <si>
    <t>[1]　　　　表記</t>
  </si>
  <si>
    <t>[2]　　　　内容</t>
  </si>
  <si>
    <t>[2]　　　　表記</t>
  </si>
  <si>
    <t>[3](1)　　　　　</t>
  </si>
  <si>
    <t>整数の計算　たし算　</t>
  </si>
  <si>
    <t>[3](2)　　　　　</t>
  </si>
  <si>
    <t>[3](3)　　　　　</t>
  </si>
  <si>
    <t>整数の計算　ひき算　</t>
  </si>
  <si>
    <t>[3](4)　　　　　</t>
  </si>
  <si>
    <t>[4](1)ア　　　　</t>
  </si>
  <si>
    <t>[4](1)イ　　　　</t>
  </si>
  <si>
    <t>[4](2)ウ　　　　</t>
  </si>
  <si>
    <t>[4](2)エ　　　　</t>
  </si>
  <si>
    <t>[4](3)オ　　　　</t>
  </si>
  <si>
    <t>[4](3)カ　　　　</t>
  </si>
  <si>
    <t>[5](1)　　　　　</t>
  </si>
  <si>
    <t>[5](2)　　　　　</t>
  </si>
  <si>
    <t>[5](3)　　　　　</t>
  </si>
  <si>
    <t>[6](1)　　　　　</t>
  </si>
  <si>
    <t>消去算　　　てんびん</t>
  </si>
  <si>
    <t>[6](2)　　　　　</t>
  </si>
  <si>
    <t>[6](3)　　　　　</t>
  </si>
  <si>
    <t>[7](1)　　　　　</t>
  </si>
  <si>
    <t>四則文章題　乗除　　</t>
  </si>
  <si>
    <t>[7](2)　　　　　</t>
  </si>
  <si>
    <t>数と場合　　積和分解  </t>
  </si>
  <si>
    <t>[7](3)　　　　　</t>
  </si>
  <si>
    <t>数と場合　　積和分解</t>
  </si>
  <si>
    <t>[8](1)　　　　　</t>
  </si>
  <si>
    <t>平面と場合　辺面→図</t>
  </si>
  <si>
    <t>[8](2)　　　　　</t>
  </si>
  <si>
    <t>マイファーストテスト(2/20実施)</t>
    <phoneticPr fontId="2"/>
  </si>
  <si>
    <t>マイファーストテスト(3/20実施)</t>
    <phoneticPr fontId="2"/>
  </si>
  <si>
    <t>読み；生地；　　　　</t>
  </si>
  <si>
    <t>読み；全部；　　　　</t>
  </si>
  <si>
    <t>読み；工夫；　　　　</t>
  </si>
  <si>
    <t>読み；届く；　　　　</t>
  </si>
  <si>
    <t>読み；印象；　　　　</t>
  </si>
  <si>
    <t>書き；飼う；　　　　</t>
  </si>
  <si>
    <t>書き；家族；　　　　</t>
  </si>
  <si>
    <t>書き；興味；　　　　</t>
  </si>
  <si>
    <t>書き；育つ；　　　　</t>
  </si>
  <si>
    <t>書き；箱；　　　　　</t>
  </si>
  <si>
    <t>[三]問題一I　　</t>
  </si>
  <si>
    <t>具体化－五十万年　　</t>
  </si>
  <si>
    <t>[三]問題一II　　</t>
  </si>
  <si>
    <t>具体化－ゾウ狩り　　  </t>
  </si>
  <si>
    <t>[三]問題二　（選</t>
  </si>
  <si>
    <t>指示語－このような　</t>
  </si>
  <si>
    <t>[三]問題三　（選</t>
  </si>
  <si>
    <t>要旨関連　　　　　　</t>
  </si>
  <si>
    <t>[四]問題一　　　</t>
  </si>
  <si>
    <t>細部表現－とびたつ　</t>
  </si>
  <si>
    <t>[四]問題二　　　</t>
  </si>
  <si>
    <t>比喩－むらさきの　　</t>
  </si>
  <si>
    <t>[四]問題三(1)（選</t>
  </si>
  <si>
    <t>理由－槍の穂　　　　</t>
  </si>
  <si>
    <t>[四]問題三(2)（選</t>
  </si>
  <si>
    <t>比喩－ピッコロ　　　</t>
  </si>
  <si>
    <t>[四]問題四　（選</t>
  </si>
  <si>
    <t>細部表現－いつごろ　</t>
  </si>
  <si>
    <t>[四]問題五(1)（選</t>
  </si>
  <si>
    <t>細部表現－春の様子　</t>
  </si>
  <si>
    <t>[四]問題五(2)（選</t>
  </si>
  <si>
    <t>[五]問題　　内容</t>
  </si>
  <si>
    <t>記述－５０字－意見　</t>
  </si>
  <si>
    <t>[五]問題　　表記</t>
  </si>
  <si>
    <t>[六]問題　　内容</t>
  </si>
  <si>
    <t>記述－１３０字－意見</t>
  </si>
  <si>
    <t>[六]問題　　表記</t>
  </si>
  <si>
    <t>[1](1)&lt;1&gt;　　　　</t>
  </si>
  <si>
    <t>四則文章題　かけ算　</t>
  </si>
  <si>
    <t>[1](1)&lt;2&gt;　　　　</t>
  </si>
  <si>
    <t>四則文章題　ひき算　</t>
  </si>
  <si>
    <t>[1](2)&lt;1&gt;ア　　　</t>
  </si>
  <si>
    <t>数表と位置　数と番号</t>
  </si>
  <si>
    <t>[1](2)&lt;2&gt;イ　　　</t>
  </si>
  <si>
    <t>[1](2)&lt;3&gt;　　　　</t>
  </si>
  <si>
    <t>[2](1)　　　　　</t>
  </si>
  <si>
    <t>[2](2)　　　　　</t>
  </si>
  <si>
    <t>[2](3)　　　　　</t>
  </si>
  <si>
    <t>[2](4)　　　　　</t>
  </si>
  <si>
    <t>文字と周期　日暦１年</t>
  </si>
  <si>
    <t>[3](4)　　内容&lt;1&gt;</t>
  </si>
  <si>
    <t>[3](4)　　内容&lt;2&gt;</t>
  </si>
  <si>
    <t>[3](4)　　　表記</t>
  </si>
  <si>
    <t>[3](5)　　　　　</t>
  </si>
  <si>
    <t>[3](6)　　　　　</t>
  </si>
  <si>
    <t>[4](1)　　　　　</t>
  </si>
  <si>
    <t>個数と性質　積木と色</t>
  </si>
  <si>
    <t>[4](2)　　　　　</t>
  </si>
  <si>
    <t>文字の順列　指定あり</t>
  </si>
  <si>
    <t>[5](2)　　　答え</t>
  </si>
  <si>
    <t>[5](2)　　　内容</t>
  </si>
  <si>
    <t>[5](2)　　　表記</t>
  </si>
  <si>
    <t>平面と場合　畳敷き方</t>
  </si>
  <si>
    <t>平面と場合　畳敷き方  </t>
  </si>
  <si>
    <t>マイファーストテスト(4/17実施)</t>
    <phoneticPr fontId="2"/>
  </si>
  <si>
    <t>読み；若者；　　　　</t>
  </si>
  <si>
    <t>読み；上出来；　　　</t>
  </si>
  <si>
    <t>読み；約；　　　　　</t>
  </si>
  <si>
    <t>読み；特許；　　　　</t>
  </si>
  <si>
    <t>読み；雨戸；　　　　</t>
  </si>
  <si>
    <t>書き；街道；　　　　</t>
  </si>
  <si>
    <t>書き；素晴らしい；　</t>
  </si>
  <si>
    <t>書き；成分；　　　　</t>
  </si>
  <si>
    <t>書き；水辺；　　　　</t>
  </si>
  <si>
    <t>書き；登る；　　　　</t>
  </si>
  <si>
    <t>[三]問題一１（選</t>
  </si>
  <si>
    <t>理由－大よろこび　　</t>
  </si>
  <si>
    <t>[三]問題一２（選</t>
  </si>
  <si>
    <t>[三]問題一３（選</t>
  </si>
  <si>
    <t>考え－おばあちゃん　</t>
  </si>
  <si>
    <t>考え－どうしたら雨が  </t>
  </si>
  <si>
    <t>[三]問題四　（選</t>
  </si>
  <si>
    <t>細部－とこ・タン　　</t>
  </si>
  <si>
    <t>[三]問題五　（選</t>
  </si>
  <si>
    <t>様子－あっちゃん　　</t>
  </si>
  <si>
    <t>[四]問題一★（選</t>
  </si>
  <si>
    <t>様子－遊んでる　　　</t>
  </si>
  <si>
    <t>[四]問題一☆（選</t>
  </si>
  <si>
    <t>様子－帰ってく　　　</t>
  </si>
  <si>
    <t>場面－季節のもの　　</t>
  </si>
  <si>
    <t>[四]問題三　内容</t>
  </si>
  <si>
    <t>記述－４０字－意見　</t>
  </si>
  <si>
    <t>[四]問題三　表記</t>
  </si>
  <si>
    <t>[五]問題一　（選</t>
  </si>
  <si>
    <t>比喩－すてきな虹　　</t>
  </si>
  <si>
    <t>[五]問題二　（選</t>
  </si>
  <si>
    <t>細部表現－&lt;2&gt;　　　　</t>
  </si>
  <si>
    <t>[五]問題三　　　</t>
  </si>
  <si>
    <t>言い換え－秋　　　　</t>
  </si>
  <si>
    <t>[五]問題四　内容</t>
  </si>
  <si>
    <t>記述－３０字－意見　</t>
  </si>
  <si>
    <t>[五]問題四　表記</t>
  </si>
  <si>
    <t>[1](1)　　　　　</t>
  </si>
  <si>
    <t>[1](2)　　　　　</t>
  </si>
  <si>
    <t>[1](3)　　　　　</t>
  </si>
  <si>
    <t>[1](4)　　　　　</t>
  </si>
  <si>
    <t>[1](5)　　　　　</t>
  </si>
  <si>
    <t>[1](6)　　　　　</t>
  </si>
  <si>
    <t>[1](7)　　　　　</t>
  </si>
  <si>
    <t>[1](8)　　　　　</t>
  </si>
  <si>
    <t>数の表し方　Ｎ進法　</t>
  </si>
  <si>
    <t>[3](3)&lt;1&gt;　　　　</t>
  </si>
  <si>
    <t>[3](3)&lt;2&gt;　　　　</t>
  </si>
  <si>
    <t>[3](4)&lt;1&gt;　　　　</t>
  </si>
  <si>
    <t>[3](4)&lt;2&gt;　　　　</t>
  </si>
  <si>
    <t>数の表し方　Ｎ進法　  </t>
  </si>
  <si>
    <t>組み合わせ　重複なし</t>
  </si>
  <si>
    <t>[4](2)　　内容&lt;1&gt;</t>
  </si>
  <si>
    <t>[4](2)　　内容&lt;2&gt;</t>
  </si>
  <si>
    <t>[4](2)　　　表記</t>
  </si>
  <si>
    <t>平面と場合　道順　　</t>
  </si>
  <si>
    <t>[5](4)　　　　　</t>
  </si>
  <si>
    <t>[5](5)　　　　　</t>
  </si>
  <si>
    <t>[5](6)　　　内容</t>
  </si>
  <si>
    <t>[5](6)　　　表記</t>
  </si>
  <si>
    <t>[5](6)　　　答え</t>
  </si>
  <si>
    <t>マイファーストテスト（5/22実施）</t>
    <phoneticPr fontId="2"/>
  </si>
  <si>
    <t>書き；毛糸；　　　　</t>
  </si>
  <si>
    <t>書き；心配；　　　　</t>
  </si>
  <si>
    <t>書き；笑う；　　　　</t>
  </si>
  <si>
    <t>書き；注目；　　　　</t>
  </si>
  <si>
    <t>読み；暗い；　　　　</t>
  </si>
  <si>
    <t>読み；棒；　　　　　</t>
  </si>
  <si>
    <t>読み；世界；　　　　</t>
  </si>
  <si>
    <t>読み；昔；　　　　　</t>
  </si>
  <si>
    <t>読み；関係；　　　　</t>
  </si>
  <si>
    <t>[三]問題一　（選</t>
  </si>
  <si>
    <t>理由－つめたい　　　</t>
  </si>
  <si>
    <t>考え－わらうような声</t>
  </si>
  <si>
    <t>[三]問題三I　　</t>
  </si>
  <si>
    <t>出来事－コトリコトリ</t>
  </si>
  <si>
    <t>レ</t>
  </si>
  <si>
    <t>[三]問題三II　　</t>
  </si>
  <si>
    <t>様子－あたりが明るく</t>
  </si>
  <si>
    <t>理由－ふるえだした　</t>
  </si>
  <si>
    <t>[三]問題六内容&lt;1&gt;</t>
  </si>
  <si>
    <t>記述－４０字－気持ち</t>
  </si>
  <si>
    <t>[三]問題六内容&lt;2&gt;</t>
  </si>
  <si>
    <t>[三]問題六　表記</t>
  </si>
  <si>
    <t>記述－表記－気持ち　</t>
  </si>
  <si>
    <t>[三]問題七　（選</t>
  </si>
  <si>
    <t>理由－心の温かいかた</t>
  </si>
  <si>
    <t>抽象化－降参しろ　　</t>
  </si>
  <si>
    <t>[四]問題二I　　</t>
  </si>
  <si>
    <t>具体化－気持ちを伝え</t>
  </si>
  <si>
    <t>[四]問題二II　　</t>
  </si>
  <si>
    <t>情景－期待はずれ　　</t>
  </si>
  <si>
    <t>[五]問題二内容&lt;1&gt;</t>
  </si>
  <si>
    <t>[五]問題二内容&lt;2&gt;</t>
  </si>
  <si>
    <t>記述－４０字－気持ち  </t>
  </si>
  <si>
    <t>[五]問題二　表記</t>
  </si>
  <si>
    <t>[六]　　　　内容</t>
  </si>
  <si>
    <t>記述－１２０字－作文</t>
  </si>
  <si>
    <t>[六]　　　　表記</t>
  </si>
  <si>
    <t>記述－表記－作文　　</t>
  </si>
  <si>
    <t>[1]　　　　内容</t>
  </si>
  <si>
    <t>数の大小　　　　　　</t>
  </si>
  <si>
    <t>整数の逆算　たし算　</t>
  </si>
  <si>
    <t>整数の逆算　ひき算　</t>
  </si>
  <si>
    <t>[3](1)ア　　　　</t>
  </si>
  <si>
    <t>[3](1)イ　　　　</t>
  </si>
  <si>
    <t>[3](2)ウ　　　　</t>
  </si>
  <si>
    <t>[4]&lt;1&gt;　　　　　</t>
  </si>
  <si>
    <t>[4]&lt;2&gt;　　　　　</t>
  </si>
  <si>
    <t>[4]&lt;3&gt;　　　　　</t>
  </si>
  <si>
    <t>[5](1)　　　答え</t>
  </si>
  <si>
    <t>平面の数列　三角数　</t>
  </si>
  <si>
    <t>[5](1)　　　内容</t>
  </si>
  <si>
    <t>[5](1)　　　表記</t>
  </si>
  <si>
    <t>平面の数列　ご石と段</t>
  </si>
  <si>
    <t>[5](6)　　　　　</t>
  </si>
  <si>
    <t>[5](7)　　　　　</t>
  </si>
  <si>
    <t>平面の数列　四角数　</t>
  </si>
  <si>
    <t>[5](8)　　　　　</t>
  </si>
  <si>
    <t>[6](1)ア　　　　</t>
  </si>
  <si>
    <t>四則文章題　加減　　</t>
  </si>
  <si>
    <t>[6](1)イ　　　　</t>
  </si>
  <si>
    <t>[6](1)ウ　　　　</t>
  </si>
  <si>
    <t>[6](2)&lt;1&gt;　　　　</t>
  </si>
  <si>
    <t>四則文章題　加減　　  </t>
  </si>
  <si>
    <t>[6](2)&lt;2&gt;　　　　</t>
  </si>
  <si>
    <t>マイファーストテスト(6/19実施)</t>
    <phoneticPr fontId="2"/>
  </si>
  <si>
    <t>読み；夢中；　　　　</t>
  </si>
  <si>
    <t>読み；建つ；　　　　</t>
  </si>
  <si>
    <t>読み；太陽；　　　　</t>
  </si>
  <si>
    <t>読み；降る；　　　　</t>
  </si>
  <si>
    <t>読み；親しみ；　　　</t>
  </si>
  <si>
    <t>書き；幼い；　　　　</t>
  </si>
  <si>
    <t>書き；呼ぶ；　　　　</t>
  </si>
  <si>
    <t>書き；経験；　　　　</t>
  </si>
  <si>
    <t>書き；野球；　　　　</t>
  </si>
  <si>
    <t>書き；打つ；　　　　</t>
  </si>
  <si>
    <t>[三]１　　　　　</t>
  </si>
  <si>
    <t>慣用句－口がうまい　</t>
  </si>
  <si>
    <t>[三]２　　　　　</t>
  </si>
  <si>
    <t>慣用句－頭が下がる　</t>
  </si>
  <si>
    <t>[三]３　　　　　</t>
  </si>
  <si>
    <t>慣用句－目がない　　</t>
  </si>
  <si>
    <t>[四]問題　内容&lt;1&gt;</t>
  </si>
  <si>
    <t>記述－９５字－意見　</t>
  </si>
  <si>
    <t>[四]問題　内容&lt;2&gt;</t>
  </si>
  <si>
    <t>[四]問題　　表記</t>
  </si>
  <si>
    <t>説明－灯台下暗し　　</t>
  </si>
  <si>
    <t>具体例－灯台下暗し　</t>
  </si>
  <si>
    <t>[六]問題一　内容</t>
  </si>
  <si>
    <t>記述－２５字－気持ち</t>
  </si>
  <si>
    <t>[六]問題一　表記</t>
  </si>
  <si>
    <t>[六]問題二　（選</t>
  </si>
  <si>
    <t>動作－口をすべらす　</t>
  </si>
  <si>
    <t>[六]問題三　（選</t>
  </si>
  <si>
    <t>理由－おどろいた　　</t>
  </si>
  <si>
    <t>[六]問題四　（選</t>
  </si>
  <si>
    <t>様子－ことばをなくす</t>
  </si>
  <si>
    <t>[六]問題五I　　</t>
  </si>
  <si>
    <t>出来事－注文を引きう</t>
  </si>
  <si>
    <t>[六]問題五II（選</t>
  </si>
  <si>
    <t>気持ち－注文を引きう</t>
  </si>
  <si>
    <t>[六]問題六内容&lt;1&gt;</t>
  </si>
  <si>
    <t>記述－１０字－様子　</t>
  </si>
  <si>
    <t>[六]問題六内容&lt;2&gt;</t>
  </si>
  <si>
    <t>[六]問題六　表記</t>
  </si>
  <si>
    <t>記述－表記－様子　　</t>
  </si>
  <si>
    <t>[六]問題七　（選</t>
  </si>
  <si>
    <t>象徴－ウエディングド  </t>
  </si>
  <si>
    <t>四則文章題　式　　　</t>
  </si>
  <si>
    <t>[1](2)ウエ　　　</t>
  </si>
  <si>
    <t>[1](2)オカキ　　</t>
  </si>
  <si>
    <t>[1](4)　　内容&lt;1&gt;</t>
  </si>
  <si>
    <t>[1](4)　　内容&lt;2&gt;</t>
  </si>
  <si>
    <t>[1](4)　　内容&lt;3&gt;</t>
  </si>
  <si>
    <t>[1](4)　　内容&lt;4&gt;</t>
  </si>
  <si>
    <t>[1](4)　　　表記</t>
  </si>
  <si>
    <t>[2](1)ア　　　　</t>
  </si>
  <si>
    <t>[2](1)イ　　　　</t>
  </si>
  <si>
    <t>[2](2)ウ　　　　</t>
  </si>
  <si>
    <t>[2](2)エ　　　　</t>
  </si>
  <si>
    <t>整数の計算　かけ算　</t>
  </si>
  <si>
    <t>整数の計算　わり算　</t>
  </si>
  <si>
    <t>[4](3)　　　　　</t>
  </si>
  <si>
    <t>[4](4)　　　　　</t>
  </si>
  <si>
    <t>[4](5)　　　　　</t>
  </si>
  <si>
    <t>整数の計算　商と余り</t>
  </si>
  <si>
    <t>[6](4)　　　　　</t>
  </si>
  <si>
    <t>[6](5)　　　　　</t>
  </si>
  <si>
    <t>四則文章題　四則混合</t>
  </si>
  <si>
    <t>[6](6)　　　　　</t>
  </si>
  <si>
    <t>四則文章題　商と余り  </t>
  </si>
  <si>
    <t>[6](7)　　　　　</t>
  </si>
  <si>
    <t>[7]　　　内容&lt;1&gt;</t>
  </si>
  <si>
    <t>四則文章題　商と余り</t>
  </si>
  <si>
    <t>[7]　　　内容&lt;2&gt;</t>
  </si>
  <si>
    <t>[7]　　　　表記</t>
  </si>
  <si>
    <t>書き</t>
    <rPh sb="0" eb="1">
      <t>カ</t>
    </rPh>
    <phoneticPr fontId="2"/>
  </si>
  <si>
    <t>読み</t>
    <rPh sb="0" eb="1">
      <t>ヨ</t>
    </rPh>
    <phoneticPr fontId="2"/>
  </si>
  <si>
    <t>記述</t>
    <rPh sb="0" eb="2">
      <t>キジュツ</t>
    </rPh>
    <phoneticPr fontId="2"/>
  </si>
  <si>
    <t>慣用句</t>
    <rPh sb="0" eb="3">
      <t>カンヨウク</t>
    </rPh>
    <phoneticPr fontId="2"/>
  </si>
  <si>
    <t>気持ち</t>
    <rPh sb="0" eb="2">
      <t>キモ</t>
    </rPh>
    <phoneticPr fontId="2"/>
  </si>
  <si>
    <t>理由</t>
    <rPh sb="0" eb="2">
      <t>リユウ</t>
    </rPh>
    <phoneticPr fontId="2"/>
  </si>
  <si>
    <t>口調</t>
    <rPh sb="0" eb="2">
      <t>クチョウ</t>
    </rPh>
    <phoneticPr fontId="2"/>
  </si>
  <si>
    <t>様子</t>
    <rPh sb="0" eb="2">
      <t>ヨウス</t>
    </rPh>
    <phoneticPr fontId="2"/>
  </si>
  <si>
    <t>登場人物</t>
    <rPh sb="0" eb="4">
      <t>トウジョウジンブツ</t>
    </rPh>
    <phoneticPr fontId="2"/>
  </si>
  <si>
    <t>具体化</t>
    <rPh sb="0" eb="3">
      <t>グタイカ</t>
    </rPh>
    <phoneticPr fontId="2"/>
  </si>
  <si>
    <t>指示語</t>
    <rPh sb="0" eb="3">
      <t>シジゴ</t>
    </rPh>
    <phoneticPr fontId="2"/>
  </si>
  <si>
    <t>要旨関連</t>
    <rPh sb="0" eb="4">
      <t>ヨウシカンレン</t>
    </rPh>
    <phoneticPr fontId="2"/>
  </si>
  <si>
    <t>細部表現</t>
    <rPh sb="0" eb="4">
      <t>サイブヒョウゲン</t>
    </rPh>
    <phoneticPr fontId="2"/>
  </si>
  <si>
    <t>比喩</t>
    <rPh sb="0" eb="2">
      <t>ヒユ</t>
    </rPh>
    <phoneticPr fontId="2"/>
  </si>
  <si>
    <t>考え</t>
    <rPh sb="0" eb="1">
      <t>カンガ</t>
    </rPh>
    <phoneticPr fontId="2"/>
  </si>
  <si>
    <t>細部</t>
    <rPh sb="0" eb="2">
      <t>サイブ</t>
    </rPh>
    <phoneticPr fontId="2"/>
  </si>
  <si>
    <t>場面</t>
    <rPh sb="0" eb="2">
      <t>バメン</t>
    </rPh>
    <phoneticPr fontId="2"/>
  </si>
  <si>
    <t>言い換え</t>
    <rPh sb="0" eb="1">
      <t>イ</t>
    </rPh>
    <rPh sb="2" eb="3">
      <t>カ</t>
    </rPh>
    <phoneticPr fontId="2"/>
  </si>
  <si>
    <t>出来事</t>
    <rPh sb="0" eb="3">
      <t>デキゴト</t>
    </rPh>
    <phoneticPr fontId="2"/>
  </si>
  <si>
    <t>抽象化</t>
    <rPh sb="0" eb="3">
      <t>チュウショウカ</t>
    </rPh>
    <phoneticPr fontId="2"/>
  </si>
  <si>
    <t>情景</t>
    <rPh sb="0" eb="2">
      <t>ジョウケイ</t>
    </rPh>
    <phoneticPr fontId="2"/>
  </si>
  <si>
    <t>説明</t>
    <rPh sb="0" eb="2">
      <t>セツメイ</t>
    </rPh>
    <phoneticPr fontId="2"/>
  </si>
  <si>
    <t>象徴</t>
    <rPh sb="0" eb="2">
      <t>ショウチョウ</t>
    </rPh>
    <phoneticPr fontId="2"/>
  </si>
  <si>
    <t>カテゴリー</t>
    <phoneticPr fontId="2"/>
  </si>
  <si>
    <t>数の表し方</t>
    <rPh sb="0" eb="1">
      <t>カズ</t>
    </rPh>
    <rPh sb="2" eb="3">
      <t>アラワ</t>
    </rPh>
    <rPh sb="4" eb="5">
      <t>カタ</t>
    </rPh>
    <phoneticPr fontId="2"/>
  </si>
  <si>
    <t>整数の計算</t>
    <rPh sb="0" eb="2">
      <t>セイスウ</t>
    </rPh>
    <rPh sb="3" eb="5">
      <t>ケイサン</t>
    </rPh>
    <phoneticPr fontId="2"/>
  </si>
  <si>
    <t>数と場合</t>
  </si>
  <si>
    <t>平面と場合</t>
  </si>
  <si>
    <t>消去算</t>
    <rPh sb="0" eb="3">
      <t>ショウキョザン</t>
    </rPh>
    <phoneticPr fontId="2"/>
  </si>
  <si>
    <t>四則文章題</t>
    <rPh sb="0" eb="2">
      <t>シソク</t>
    </rPh>
    <rPh sb="2" eb="4">
      <t>ブンショウ</t>
    </rPh>
    <rPh sb="4" eb="5">
      <t>ダイ</t>
    </rPh>
    <phoneticPr fontId="2"/>
  </si>
  <si>
    <t>四則文章題</t>
    <rPh sb="0" eb="5">
      <t>シソクブンショウダイ</t>
    </rPh>
    <phoneticPr fontId="2"/>
  </si>
  <si>
    <t>数表と位置</t>
    <rPh sb="0" eb="2">
      <t>スウヒョウ</t>
    </rPh>
    <rPh sb="3" eb="5">
      <t>イチ</t>
    </rPh>
    <phoneticPr fontId="2"/>
  </si>
  <si>
    <t>整数の計算</t>
    <phoneticPr fontId="2"/>
  </si>
  <si>
    <t>文字と周期</t>
    <rPh sb="0" eb="2">
      <t>モジ</t>
    </rPh>
    <rPh sb="3" eb="5">
      <t>シュウキ</t>
    </rPh>
    <phoneticPr fontId="2"/>
  </si>
  <si>
    <t>個数と性質</t>
    <rPh sb="0" eb="2">
      <t>コスウ</t>
    </rPh>
    <rPh sb="3" eb="5">
      <t>セイシツ</t>
    </rPh>
    <phoneticPr fontId="2"/>
  </si>
  <si>
    <t>文字の順列</t>
    <rPh sb="0" eb="2">
      <t>モジ</t>
    </rPh>
    <rPh sb="3" eb="5">
      <t>ジュンレツ</t>
    </rPh>
    <phoneticPr fontId="2"/>
  </si>
  <si>
    <t>平面と場合</t>
    <rPh sb="0" eb="2">
      <t>ヘイメン</t>
    </rPh>
    <rPh sb="3" eb="5">
      <t>バアイ</t>
    </rPh>
    <phoneticPr fontId="2"/>
  </si>
  <si>
    <t>数の表し方</t>
    <rPh sb="0" eb="1">
      <t>スウ</t>
    </rPh>
    <rPh sb="2" eb="3">
      <t>アラワ</t>
    </rPh>
    <rPh sb="4" eb="5">
      <t>カタ</t>
    </rPh>
    <phoneticPr fontId="2"/>
  </si>
  <si>
    <t>組み合わせ</t>
    <rPh sb="0" eb="1">
      <t>ク</t>
    </rPh>
    <rPh sb="2" eb="3">
      <t>ア</t>
    </rPh>
    <phoneticPr fontId="2"/>
  </si>
  <si>
    <t>数の大小</t>
    <rPh sb="0" eb="1">
      <t>スウ</t>
    </rPh>
    <rPh sb="2" eb="4">
      <t>ダイショウ</t>
    </rPh>
    <phoneticPr fontId="2"/>
  </si>
  <si>
    <t>整数の逆算</t>
    <rPh sb="3" eb="5">
      <t>ギャクサン</t>
    </rPh>
    <phoneticPr fontId="2"/>
  </si>
  <si>
    <t>平面の数列</t>
    <rPh sb="0" eb="2">
      <t>ヘイメン</t>
    </rPh>
    <rPh sb="3" eb="5">
      <t>スウレツ</t>
    </rPh>
    <phoneticPr fontId="2"/>
  </si>
  <si>
    <t>○</t>
    <phoneticPr fontId="2"/>
  </si>
  <si>
    <t>正答数</t>
    <rPh sb="0" eb="3">
      <t>セイトウスウ</t>
    </rPh>
    <phoneticPr fontId="2"/>
  </si>
  <si>
    <t>誤答数</t>
    <rPh sb="0" eb="3">
      <t>ゴトウスウ</t>
    </rPh>
    <phoneticPr fontId="2"/>
  </si>
  <si>
    <t>問題総数</t>
    <rPh sb="0" eb="4">
      <t>モンダイソウスウ</t>
    </rPh>
    <phoneticPr fontId="2"/>
  </si>
  <si>
    <t>×</t>
    <phoneticPr fontId="2"/>
  </si>
  <si>
    <t>抽象化</t>
    <rPh sb="0" eb="2">
      <t>チュウショウ</t>
    </rPh>
    <rPh sb="2" eb="3">
      <t>カ</t>
    </rPh>
    <phoneticPr fontId="2"/>
  </si>
  <si>
    <t>動作</t>
    <rPh sb="0" eb="2">
      <t>ドウサ</t>
    </rPh>
    <phoneticPr fontId="2"/>
  </si>
  <si>
    <t>更新履歴</t>
    <rPh sb="0" eb="4">
      <t>コウシンリレキ</t>
    </rPh>
    <phoneticPr fontId="2"/>
  </si>
  <si>
    <t>項番</t>
    <rPh sb="0" eb="2">
      <t>コウバン</t>
    </rPh>
    <phoneticPr fontId="2"/>
  </si>
  <si>
    <t>更新内容</t>
    <rPh sb="0" eb="4">
      <t>コウシンナイヨウ</t>
    </rPh>
    <phoneticPr fontId="2"/>
  </si>
  <si>
    <t>バージョン</t>
    <phoneticPr fontId="2"/>
  </si>
  <si>
    <t>更新日</t>
    <rPh sb="0" eb="3">
      <t>コウシンビ</t>
    </rPh>
    <phoneticPr fontId="2"/>
  </si>
  <si>
    <t>v1.0</t>
    <phoneticPr fontId="2"/>
  </si>
  <si>
    <t>新規作成（国語_正誤入力表,国語_分析用グラフ,算数_正誤入力表,算数_分析用グラフ）</t>
    <rPh sb="0" eb="4">
      <t>シンキサクセイ</t>
    </rPh>
    <rPh sb="5" eb="7">
      <t>コクゴ</t>
    </rPh>
    <rPh sb="8" eb="13">
      <t>セイゴニュウリョクヒョウ</t>
    </rPh>
    <rPh sb="14" eb="16">
      <t>コクゴ</t>
    </rPh>
    <rPh sb="17" eb="20">
      <t>ブンセキヨウ</t>
    </rPh>
    <rPh sb="24" eb="26">
      <t>サンスウ</t>
    </rPh>
    <rPh sb="27" eb="29">
      <t>セイゴ</t>
    </rPh>
    <rPh sb="29" eb="32">
      <t>ニュウリョクヒョウ</t>
    </rPh>
    <rPh sb="33" eb="35">
      <t>サンスウ</t>
    </rPh>
    <rPh sb="36" eb="39">
      <t>ブンセキヨウ</t>
    </rPh>
    <phoneticPr fontId="2"/>
  </si>
  <si>
    <t>無答数</t>
    <rPh sb="2" eb="3">
      <t>スウ</t>
    </rPh>
    <phoneticPr fontId="2"/>
  </si>
  <si>
    <t>「マイファーストテスト(2/20実施)」の復習ポイント追加</t>
    <rPh sb="21" eb="23">
      <t>フクシュウ</t>
    </rPh>
    <rPh sb="27" eb="29">
      <t>ツイカ</t>
    </rPh>
    <phoneticPr fontId="2"/>
  </si>
  <si>
    <t>V1.1</t>
    <phoneticPr fontId="2"/>
  </si>
  <si>
    <t>読み；同級生；　　　</t>
  </si>
  <si>
    <t>読み；机；　　　　　</t>
  </si>
  <si>
    <t>読み；絶望的；　　　</t>
  </si>
  <si>
    <t>読み；深い；　　　　</t>
  </si>
  <si>
    <t>読み；不思議；　　　</t>
  </si>
  <si>
    <t>書き；観察；　　　　  </t>
  </si>
  <si>
    <t>書き；羽音；　　　　</t>
  </si>
  <si>
    <t>書き；帯びる；　　　</t>
  </si>
  <si>
    <t>書き；燃える；　　　</t>
  </si>
  <si>
    <t>書き；季節；　　　　</t>
  </si>
  <si>
    <t>[三]問題　　（選</t>
  </si>
  <si>
    <t>説明－地図　　　　　</t>
  </si>
  <si>
    <t>[四]問題　　（選</t>
  </si>
  <si>
    <t>説明－模様の説明　　</t>
  </si>
  <si>
    <t>説明－記号の意味　　</t>
  </si>
  <si>
    <t>[五]問題二　内容</t>
  </si>
  <si>
    <t>記述－４５字－意見　</t>
  </si>
  <si>
    <t>[六]問題一ａ（選</t>
  </si>
  <si>
    <t>意味－ダダをこねる　</t>
  </si>
  <si>
    <t>[六]問題一ｂ（選</t>
  </si>
  <si>
    <t>意味－むろん　　　　</t>
  </si>
  <si>
    <t>[六]問題二１（選</t>
  </si>
  <si>
    <t>細部表現－いくら　　</t>
  </si>
  <si>
    <t>[六]問題二２（選</t>
  </si>
  <si>
    <t>細部表現－きっと　　</t>
  </si>
  <si>
    <t>[六]問題二３（選</t>
  </si>
  <si>
    <t>細部表現－やっと　　</t>
  </si>
  <si>
    <t>[六]問題三　　　</t>
  </si>
  <si>
    <t>考え－ロボット　　　</t>
  </si>
  <si>
    <t>理由－こまりました　</t>
  </si>
  <si>
    <t>[六]問題五内容&lt;1&gt;</t>
  </si>
  <si>
    <t>記述－２５字－場面　</t>
  </si>
  <si>
    <t>[六]問題五内容&lt;2&gt;</t>
  </si>
  <si>
    <t>[六]問題五　表記</t>
  </si>
  <si>
    <t>記述－表記－場面　　</t>
  </si>
  <si>
    <t>[六]問題六　（選</t>
  </si>
  <si>
    <t>理由－いられない　　</t>
  </si>
  <si>
    <t>主題　　　　　　　　</t>
  </si>
  <si>
    <t>[六]問題八　（選</t>
  </si>
  <si>
    <t>内容真偽　　　　　　</t>
  </si>
  <si>
    <t>意味</t>
    <rPh sb="0" eb="2">
      <t>イミ</t>
    </rPh>
    <phoneticPr fontId="2"/>
  </si>
  <si>
    <t>主題</t>
    <rPh sb="0" eb="2">
      <t>シュダイ</t>
    </rPh>
    <phoneticPr fontId="2"/>
  </si>
  <si>
    <t>内容真偽</t>
    <rPh sb="0" eb="2">
      <t>ナイヨウ</t>
    </rPh>
    <rPh sb="2" eb="4">
      <t>シンギ</t>
    </rPh>
    <phoneticPr fontId="2"/>
  </si>
  <si>
    <t>マイファーストテスト(7/17実施)</t>
    <phoneticPr fontId="2"/>
  </si>
  <si>
    <t>数論の基本　偶数奇数</t>
  </si>
  <si>
    <t>[1](2)&lt;1&gt;式　　　</t>
  </si>
  <si>
    <t>[1](2)&lt;1&gt;計算結果</t>
  </si>
  <si>
    <t>[1](2)&lt;2&gt;式　　　</t>
  </si>
  <si>
    <t>[1](2)&lt;2&gt;計算結果</t>
  </si>
  <si>
    <t>[1](2)&lt;3&gt;式　　　</t>
  </si>
  <si>
    <t>[1](2)&lt;3&gt;計算結果</t>
  </si>
  <si>
    <t>[1](2)&lt;4&gt;式　　　</t>
  </si>
  <si>
    <t>[1](2)&lt;4&gt;計算結果</t>
  </si>
  <si>
    <t>概数の計算　整数　　</t>
  </si>
  <si>
    <t>[5]　　　　　　</t>
  </si>
  <si>
    <t>[6]　　　　　　</t>
  </si>
  <si>
    <t>[7](2)　　　答え</t>
  </si>
  <si>
    <t>和差算　　　　　　　</t>
  </si>
  <si>
    <t>[7](2)　　　内容</t>
  </si>
  <si>
    <t>[7](2)　　　表記</t>
  </si>
  <si>
    <t>分配算（倍）　　　　</t>
  </si>
  <si>
    <t>[7](4)　　　答え</t>
  </si>
  <si>
    <t>[7](4)　　　内容</t>
  </si>
  <si>
    <t>[7](4)　　　表記</t>
  </si>
  <si>
    <t>[8](1)&lt;1&gt;　　　　</t>
  </si>
  <si>
    <t>数のパズル　　　　　</t>
  </si>
  <si>
    <t>[8](1)&lt;2&gt;　　　　</t>
  </si>
  <si>
    <t>数論の基本　偶数奇数</t>
    <phoneticPr fontId="2"/>
  </si>
  <si>
    <t>数論の基本</t>
    <phoneticPr fontId="2"/>
  </si>
  <si>
    <t>整数の計算　たし算　</t>
    <phoneticPr fontId="2"/>
  </si>
  <si>
    <t>概数の計算　整数　　</t>
    <phoneticPr fontId="2"/>
  </si>
  <si>
    <t>概数の計算</t>
    <phoneticPr fontId="2"/>
  </si>
  <si>
    <t>四則文章題　加減　　</t>
    <phoneticPr fontId="2"/>
  </si>
  <si>
    <t>四則文章題</t>
    <phoneticPr fontId="2"/>
  </si>
  <si>
    <t>論理と推理　真偽　　</t>
    <phoneticPr fontId="2"/>
  </si>
  <si>
    <t>論理と推理</t>
    <phoneticPr fontId="2"/>
  </si>
  <si>
    <t>数の大小　　数の決定</t>
    <phoneticPr fontId="2"/>
  </si>
  <si>
    <t>数の大小</t>
    <phoneticPr fontId="2"/>
  </si>
  <si>
    <t>和差算　　　　　　　  </t>
    <phoneticPr fontId="2"/>
  </si>
  <si>
    <t>分配算（倍）　　　　</t>
    <phoneticPr fontId="2"/>
  </si>
  <si>
    <t>分配算</t>
    <phoneticPr fontId="2"/>
  </si>
  <si>
    <t>数のパズル　　　　　</t>
    <phoneticPr fontId="2"/>
  </si>
  <si>
    <t>数のパズル　</t>
    <phoneticPr fontId="2"/>
  </si>
  <si>
    <t>和差算</t>
    <phoneticPr fontId="2"/>
  </si>
  <si>
    <t>「マイファーストテスト(7/17実施)」の情報追加</t>
    <rPh sb="21" eb="25">
      <t>ジョウホウツイカ</t>
    </rPh>
    <phoneticPr fontId="2"/>
  </si>
  <si>
    <t>V1.2</t>
    <phoneticPr fontId="2"/>
  </si>
  <si>
    <t>試験日</t>
    <rPh sb="0" eb="3">
      <t>シケンビ</t>
    </rPh>
    <phoneticPr fontId="2"/>
  </si>
  <si>
    <t>国語</t>
    <rPh sb="0" eb="2">
      <t>コクゴ</t>
    </rPh>
    <phoneticPr fontId="2"/>
  </si>
  <si>
    <t>偏差値</t>
  </si>
  <si>
    <t>得点</t>
    <rPh sb="0" eb="2">
      <t>トクテン</t>
    </rPh>
    <phoneticPr fontId="2"/>
  </si>
  <si>
    <t>平均</t>
    <rPh sb="0" eb="2">
      <t>ヘイキン</t>
    </rPh>
    <phoneticPr fontId="2"/>
  </si>
  <si>
    <t>評価</t>
    <rPh sb="0" eb="2">
      <t>ヒョウカ</t>
    </rPh>
    <phoneticPr fontId="2"/>
  </si>
  <si>
    <t>総数</t>
    <rPh sb="0" eb="2">
      <t>ソウスウ</t>
    </rPh>
    <phoneticPr fontId="2"/>
  </si>
  <si>
    <t>順位</t>
    <rPh sb="0" eb="2">
      <t>ジュンイ</t>
    </rPh>
    <phoneticPr fontId="2"/>
  </si>
  <si>
    <t>％</t>
    <phoneticPr fontId="2"/>
  </si>
  <si>
    <t>偏差値</t>
    <rPh sb="0" eb="3">
      <t>ヘンサチ</t>
    </rPh>
    <phoneticPr fontId="2"/>
  </si>
  <si>
    <t>算数</t>
    <rPh sb="0" eb="2">
      <t>サンスウ</t>
    </rPh>
    <phoneticPr fontId="2"/>
  </si>
  <si>
    <t>2科目</t>
    <rPh sb="1" eb="3">
      <t>カモク</t>
    </rPh>
    <phoneticPr fontId="2"/>
  </si>
  <si>
    <t>順位による偏差値算出シート追加（3シート：国語・算数・2科目）</t>
    <rPh sb="0" eb="2">
      <t>ジュンイ</t>
    </rPh>
    <rPh sb="5" eb="8">
      <t>ヘンサチ</t>
    </rPh>
    <rPh sb="8" eb="10">
      <t>サンシュツ</t>
    </rPh>
    <rPh sb="13" eb="15">
      <t>ツイカ</t>
    </rPh>
    <rPh sb="21" eb="23">
      <t>コクゴ</t>
    </rPh>
    <rPh sb="24" eb="26">
      <t>サンスウ</t>
    </rPh>
    <rPh sb="28" eb="30">
      <t>カモク</t>
    </rPh>
    <phoneticPr fontId="2"/>
  </si>
  <si>
    <t>偏差値早見表</t>
    <rPh sb="0" eb="6">
      <t>ヘンサチハヤミヒョウ</t>
    </rPh>
    <phoneticPr fontId="2"/>
  </si>
  <si>
    <t>読み；以来；　　　　</t>
  </si>
  <si>
    <t>読み；早起き；　　　</t>
  </si>
  <si>
    <t>読み；時刻；　　　　</t>
  </si>
  <si>
    <t>読み；枝；　　　　　</t>
  </si>
  <si>
    <t>読み；大勢；　　　　</t>
  </si>
  <si>
    <t>書き；夜空；　　　　</t>
  </si>
  <si>
    <t>書き；観測；　　　　  </t>
  </si>
  <si>
    <t>書き；流れる；　　　</t>
  </si>
  <si>
    <t>書き；全員；　　　　</t>
  </si>
  <si>
    <t>書き；記念；　　　　</t>
  </si>
  <si>
    <t>[三]１　　　内容</t>
  </si>
  <si>
    <t>文を直す－ぼくの目　</t>
  </si>
  <si>
    <t>[三]１　　　表記</t>
  </si>
  <si>
    <t>記述－表記－文を直す</t>
  </si>
  <si>
    <t>[三]２　　　内容</t>
  </si>
  <si>
    <t>文を直す－わたしのす</t>
  </si>
  <si>
    <t>[三]２　　　表記</t>
  </si>
  <si>
    <t>[四]　　　内容&lt;1&gt;</t>
  </si>
  <si>
    <t>記述－５５字－短作文</t>
  </si>
  <si>
    <t>[四]　　　内容&lt;2&gt;</t>
  </si>
  <si>
    <t>[四]　　　　表記</t>
  </si>
  <si>
    <t>記述－表記－短作文　</t>
  </si>
  <si>
    <t>[五]問題一I　　</t>
  </si>
  <si>
    <t>場面－いつ　　　　　</t>
  </si>
  <si>
    <t>[五]問題一II　　</t>
  </si>
  <si>
    <t>[五]問題二　　　</t>
  </si>
  <si>
    <t>考え－なってみたい　</t>
  </si>
  <si>
    <t>[五]問題三　（選</t>
  </si>
  <si>
    <t>考え－先生　　　　　</t>
  </si>
  <si>
    <t>[五]問題四　（選</t>
  </si>
  <si>
    <t>様子－頭の中　　　　</t>
  </si>
  <si>
    <t>[五]問題五　（選</t>
  </si>
  <si>
    <t>様子－&lt;5&gt;の部分　　　</t>
  </si>
  <si>
    <t>[五]問題六１（選</t>
  </si>
  <si>
    <t>[五]問題六２（選</t>
  </si>
  <si>
    <t>[五]問題六３（選</t>
  </si>
  <si>
    <t>記述－７５字－理由　</t>
  </si>
  <si>
    <t>記述－表記－理由　　</t>
  </si>
  <si>
    <t>マイファーストテスト(10/2実施)</t>
    <phoneticPr fontId="2"/>
  </si>
  <si>
    <t>文を直す</t>
    <phoneticPr fontId="2"/>
  </si>
  <si>
    <t>記述</t>
    <phoneticPr fontId="2"/>
  </si>
  <si>
    <t>場面</t>
    <phoneticPr fontId="2"/>
  </si>
  <si>
    <t>考え</t>
    <phoneticPr fontId="2"/>
  </si>
  <si>
    <t>様子</t>
    <phoneticPr fontId="2"/>
  </si>
  <si>
    <t>文を直す</t>
    <rPh sb="0" eb="1">
      <t>フミ</t>
    </rPh>
    <rPh sb="2" eb="3">
      <t>ナオ</t>
    </rPh>
    <phoneticPr fontId="2"/>
  </si>
  <si>
    <t>ゲーム　　　位置　　</t>
  </si>
  <si>
    <t>[2](1)　　　内容</t>
  </si>
  <si>
    <t>平面の性質　直線　　</t>
  </si>
  <si>
    <t>[2](1)　　　表記</t>
  </si>
  <si>
    <t>[2](2)&lt;1&gt;　　　　</t>
  </si>
  <si>
    <t>個数と性質　平行　　</t>
  </si>
  <si>
    <t>[2](2)&lt;2&gt;　　　　</t>
  </si>
  <si>
    <t>個数と性質　すい直　</t>
  </si>
  <si>
    <t>虫食い算　　加減　　</t>
  </si>
  <si>
    <t>[4](3)　　　答え</t>
  </si>
  <si>
    <t>虫食い算　　乗除　　</t>
  </si>
  <si>
    <t>[4](3)　　内容&lt;1&gt;</t>
  </si>
  <si>
    <t>[4](3)　　内容&lt;2&gt;</t>
  </si>
  <si>
    <t>[4](3)　　　表記</t>
  </si>
  <si>
    <t>図表パズル　魔方陣　</t>
  </si>
  <si>
    <t>[6](2)１つ　　　</t>
  </si>
  <si>
    <t>[6](2)２つ　　　</t>
  </si>
  <si>
    <t>[6](2)３つ　　　</t>
  </si>
  <si>
    <t>数のパズル　　　　　  </t>
  </si>
  <si>
    <t>ゲーム</t>
    <phoneticPr fontId="2"/>
  </si>
  <si>
    <t>平面の性質</t>
    <phoneticPr fontId="2"/>
  </si>
  <si>
    <t>個数と性質</t>
    <phoneticPr fontId="2"/>
  </si>
  <si>
    <t>虫食い算</t>
    <phoneticPr fontId="2"/>
  </si>
  <si>
    <t>図表パズル</t>
    <phoneticPr fontId="2"/>
  </si>
  <si>
    <t>数のパズル</t>
    <phoneticPr fontId="2"/>
  </si>
  <si>
    <t>「マイファーストテスト(10/2実施)」の情報追加</t>
    <rPh sb="21" eb="25">
      <t>ジョウホウツイカ</t>
    </rPh>
    <phoneticPr fontId="2"/>
  </si>
  <si>
    <t>v1.3</t>
    <phoneticPr fontId="2"/>
  </si>
  <si>
    <t>「マイファーストテスト(10/30実施)」の情報追加</t>
    <rPh sb="22" eb="26">
      <t>ジョウホウツイカ</t>
    </rPh>
    <phoneticPr fontId="2"/>
  </si>
  <si>
    <t>V1.4</t>
    <phoneticPr fontId="2"/>
  </si>
  <si>
    <t>マイファーストテスト(10/30実施)</t>
    <phoneticPr fontId="2"/>
  </si>
  <si>
    <t>書き；起きる；　　　</t>
  </si>
  <si>
    <t>書き；安心；　　　　</t>
  </si>
  <si>
    <t>書き；大喜び；　　　</t>
  </si>
  <si>
    <t>書き；仲良し；　　　</t>
  </si>
  <si>
    <t>書き；下手；　　　　</t>
  </si>
  <si>
    <t>読み；公園；　　　　</t>
  </si>
  <si>
    <t>読み；逆上がり；　　</t>
  </si>
  <si>
    <t>読み；練習；　　　　</t>
  </si>
  <si>
    <t>読み；種類；　　　　</t>
  </si>
  <si>
    <t>読み；必ず；　　　　</t>
  </si>
  <si>
    <t>[三]問題一１　　</t>
  </si>
  <si>
    <t>なぞなぞの答え－ピア</t>
  </si>
  <si>
    <t>なぞなぞの答え</t>
    <phoneticPr fontId="2"/>
  </si>
  <si>
    <t>[三]問題一２　　</t>
  </si>
  <si>
    <t>なぞなぞの答え－月　</t>
  </si>
  <si>
    <t>[三]問題二内容&lt;1&gt;</t>
  </si>
  <si>
    <t>記述－３０字－なぞ　</t>
  </si>
  <si>
    <t>[三]問題二内容&lt;2&gt;</t>
  </si>
  <si>
    <t>記述－２字－答え　　</t>
  </si>
  <si>
    <t>[三]問題二　表記</t>
  </si>
  <si>
    <t>記述－表記－なぞ　　</t>
  </si>
  <si>
    <t>[四]問題一　（選</t>
  </si>
  <si>
    <t>テーマ　　　　　　　</t>
  </si>
  <si>
    <t>テーマ</t>
    <phoneticPr fontId="2"/>
  </si>
  <si>
    <t>言い換え－長い棒　　</t>
  </si>
  <si>
    <t>言い換え</t>
    <phoneticPr fontId="2"/>
  </si>
  <si>
    <t>[四]問題三　（選</t>
  </si>
  <si>
    <t>様子－追い上げる　　</t>
  </si>
  <si>
    <t>[五]問題一　　　</t>
  </si>
  <si>
    <t>出来事－大きな音　　</t>
  </si>
  <si>
    <t>出来事</t>
    <phoneticPr fontId="2"/>
  </si>
  <si>
    <t>登場人物－二人の男　</t>
  </si>
  <si>
    <t>登場人物</t>
    <phoneticPr fontId="2"/>
  </si>
  <si>
    <t>出来事－できること　</t>
  </si>
  <si>
    <t>記述－２５字－理由　</t>
  </si>
  <si>
    <t>記述－表記－理由　　  </t>
  </si>
  <si>
    <t>様子－説明している　</t>
  </si>
  <si>
    <t>[五]問題六　（選</t>
  </si>
  <si>
    <t>主題</t>
    <phoneticPr fontId="2"/>
  </si>
  <si>
    <t>[六]　　　内容&lt;1&gt;</t>
  </si>
  <si>
    <t>記述－１７０字－意見</t>
  </si>
  <si>
    <t>[六]　　　内容&lt;2&gt;</t>
  </si>
  <si>
    <t>基本単位　　長さ　　</t>
  </si>
  <si>
    <t>基本単位</t>
    <phoneticPr fontId="2"/>
  </si>
  <si>
    <t>[4](1)　　　内容</t>
  </si>
  <si>
    <t>平面の性質　正方形　</t>
  </si>
  <si>
    <t>[4](1)　　　表記</t>
  </si>
  <si>
    <t>[4](2)&lt;1&gt;　　　　</t>
  </si>
  <si>
    <t>角度の基礎　鋭角　　  </t>
  </si>
  <si>
    <t>角度の基礎</t>
    <phoneticPr fontId="2"/>
  </si>
  <si>
    <t>[4](2)&lt;2&gt;　　　　</t>
  </si>
  <si>
    <t>角度の基礎　直角　　</t>
  </si>
  <si>
    <t>角度の工夫　○×利用</t>
  </si>
  <si>
    <t>角度の工夫</t>
    <phoneticPr fontId="2"/>
  </si>
  <si>
    <t>[4](4)　　内容&lt;1&gt;</t>
  </si>
  <si>
    <t>[4](4)　　内容&lt;2&gt;</t>
  </si>
  <si>
    <t>[5]　　　内容&lt;1&gt;</t>
  </si>
  <si>
    <t>平面の性質　分類　　</t>
  </si>
  <si>
    <t>[5]　　　内容&lt;2&gt;</t>
  </si>
  <si>
    <t>[5]　　　　表記</t>
  </si>
  <si>
    <t>[6](1)　　内容&lt;1&gt;</t>
  </si>
  <si>
    <t>平面の性質　対称　　</t>
  </si>
  <si>
    <t>[6](1)　　内容&lt;2&gt;</t>
  </si>
  <si>
    <t>[7]　　　　　　</t>
  </si>
  <si>
    <t>平面の性質　相似　　</t>
  </si>
  <si>
    <t>「マイファーストテスト(11/27実施)」の情報追加</t>
    <rPh sb="22" eb="26">
      <t>ジョウホウツイカ</t>
    </rPh>
    <phoneticPr fontId="2"/>
  </si>
  <si>
    <t>V1.5</t>
    <phoneticPr fontId="2"/>
  </si>
  <si>
    <t>マイファーストテスト(11/27実施)</t>
    <phoneticPr fontId="2"/>
  </si>
  <si>
    <t>書き；服；　　　　　</t>
  </si>
  <si>
    <t>書き</t>
    <phoneticPr fontId="2"/>
  </si>
  <si>
    <t>書き；用事；　　　　</t>
  </si>
  <si>
    <t>書き；優先；　　　　</t>
  </si>
  <si>
    <t>書き；簡単；　　　　</t>
  </si>
  <si>
    <t>書き；得意；　　　　</t>
  </si>
  <si>
    <t>読み；建物；　　　　</t>
  </si>
  <si>
    <t>読み</t>
    <phoneticPr fontId="2"/>
  </si>
  <si>
    <t>読み；世代；　　　　</t>
  </si>
  <si>
    <t>読み；住む；　　　　</t>
  </si>
  <si>
    <t>読み；美しい；　　　</t>
  </si>
  <si>
    <t>読み；桜；　　　　　</t>
  </si>
  <si>
    <t>[三]&lt;1&gt;　　　　　</t>
  </si>
  <si>
    <t>言葉の用法－まとめた</t>
  </si>
  <si>
    <t>言葉の用法</t>
    <phoneticPr fontId="2"/>
  </si>
  <si>
    <t>[三]&lt;2&gt;　　　　　</t>
  </si>
  <si>
    <t>[三]&lt;3&gt;　　　　　</t>
  </si>
  <si>
    <t>[三]&lt;4&gt;　　　　　</t>
  </si>
  <si>
    <t>細部表現－するりと他</t>
  </si>
  <si>
    <t>細部表現</t>
    <phoneticPr fontId="2"/>
  </si>
  <si>
    <t>[四]問題二１　　</t>
  </si>
  <si>
    <t>出来事－さっきの　　</t>
  </si>
  <si>
    <t>[四]問題二２　　</t>
  </si>
  <si>
    <t>[四]問題三　　　</t>
  </si>
  <si>
    <t>意味－とっさに　　　</t>
  </si>
  <si>
    <t>意味</t>
    <phoneticPr fontId="2"/>
  </si>
  <si>
    <t>[四]問題四　内容</t>
  </si>
  <si>
    <t>記述－３０字－考え　</t>
  </si>
  <si>
    <t>[四]問題四　表記</t>
  </si>
  <si>
    <t>記述－表記－考え　　</t>
  </si>
  <si>
    <t>[四]問題五　（選</t>
  </si>
  <si>
    <t>気持ち－カンちゃん　</t>
  </si>
  <si>
    <t>気持ち</t>
    <phoneticPr fontId="2"/>
  </si>
  <si>
    <t>[四]問題六　（選</t>
  </si>
  <si>
    <t>気持ち－ノブヒコ　　  </t>
  </si>
  <si>
    <t>[五]&lt;1&gt;　　　　　</t>
  </si>
  <si>
    <t>外来語－サイン　　　</t>
  </si>
  <si>
    <t>外来語</t>
    <phoneticPr fontId="2"/>
  </si>
  <si>
    <t>[五]&lt;2&gt;　　　　　</t>
  </si>
  <si>
    <t>外来語－ショック　　</t>
  </si>
  <si>
    <t>[五]&lt;3&gt;　　　　　</t>
  </si>
  <si>
    <t>外来語－ルール　　　</t>
  </si>
  <si>
    <t>[五]&lt;4&gt;　　　　　</t>
  </si>
  <si>
    <t>外来語－ミス　　　　</t>
  </si>
  <si>
    <t>[五]&lt;5&gt;　　　　　</t>
  </si>
  <si>
    <t>外来語－プレッシャー</t>
  </si>
  <si>
    <t>記述－１７０字－場面</t>
  </si>
  <si>
    <t>面積の計算　まい数　</t>
  </si>
  <si>
    <t>面積の計算</t>
    <phoneticPr fontId="2"/>
  </si>
  <si>
    <t>面積の計算　くらべる</t>
  </si>
  <si>
    <t>長さの計算　くらべる</t>
  </si>
  <si>
    <t>長さの計算</t>
    <phoneticPr fontId="2"/>
  </si>
  <si>
    <t>長さの計算　等長変形</t>
  </si>
  <si>
    <t>[3](2)ア　　　　</t>
  </si>
  <si>
    <t>[3](2)イ　　　　</t>
  </si>
  <si>
    <t>[3](2)エ　　　　</t>
  </si>
  <si>
    <t>[3](2)オ　　　　</t>
  </si>
  <si>
    <t>[3](3)カ　　　　</t>
  </si>
  <si>
    <t>面積の計算　まい数　  </t>
  </si>
  <si>
    <t>[3](3)キ　　　　</t>
  </si>
  <si>
    <t>資料の調べ方　　　　</t>
  </si>
  <si>
    <t>資料の調べ方</t>
    <phoneticPr fontId="2"/>
  </si>
  <si>
    <t>面積の計算　正三角形</t>
  </si>
  <si>
    <t>[6](2)　　　答え</t>
  </si>
  <si>
    <t>[6](2)　　内容&lt;1&gt;</t>
  </si>
  <si>
    <t>[6](2)　　内容&lt;2&gt;</t>
  </si>
  <si>
    <t>[6](2)　　　表記</t>
  </si>
  <si>
    <t>長さの計算　道順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</si>
</sst>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.0%"/>
    <numFmt numFmtId="178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rgb="FFFFFFFF"/>
      <name val="Meiryo UI"/>
      <family val="3"/>
      <charset val="128"/>
    </font>
    <font>
      <b/>
      <sz val="9"/>
      <color rgb="FFFF6600"/>
      <name val="Meiryo UI"/>
      <family val="3"/>
      <charset val="128"/>
    </font>
    <font>
      <sz val="9"/>
      <color rgb="FFFF3300"/>
      <name val="Meiryo UI"/>
      <family val="3"/>
      <charset val="128"/>
    </font>
    <font>
      <sz val="9"/>
      <color rgb="FF0033CC"/>
      <name val="Meiryo UI"/>
      <family val="3"/>
      <charset val="128"/>
    </font>
    <font>
      <sz val="9"/>
      <color rgb="FF333333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0"/>
      <name val="Meiryo UI"/>
      <family val="3"/>
      <charset val="128"/>
    </font>
    <font>
      <strike/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FFFF"/>
      <name val="ＭＳ ゴシック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9"/>
      <color rgb="FFFF3300"/>
      <name val="ＭＳ ゴシック"/>
      <family val="3"/>
      <charset val="128"/>
    </font>
    <font>
      <sz val="9"/>
      <color rgb="FF0033CC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666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EEE8AA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EEEEE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6" borderId="0" xfId="0" applyFont="1" applyFill="1">
      <alignment vertical="center"/>
    </xf>
    <xf numFmtId="0" fontId="1" fillId="7" borderId="0" xfId="0" applyFont="1" applyFill="1" applyAlignment="1">
      <alignment vertical="center" wrapText="1"/>
    </xf>
    <xf numFmtId="0" fontId="5" fillId="7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8" borderId="1" xfId="0" applyFont="1" applyFill="1" applyBorder="1">
      <alignment vertical="center"/>
    </xf>
    <xf numFmtId="31" fontId="1" fillId="0" borderId="1" xfId="0" applyNumberFormat="1" applyFont="1" applyBorder="1">
      <alignment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>
      <alignment vertical="center"/>
    </xf>
    <xf numFmtId="0" fontId="7" fillId="0" borderId="2" xfId="0" applyFont="1" applyBorder="1" applyAlignment="1">
      <alignment horizontal="right" vertical="center" wrapText="1"/>
    </xf>
    <xf numFmtId="177" fontId="1" fillId="0" borderId="0" xfId="1" applyNumberFormat="1" applyFont="1">
      <alignment vertical="center"/>
    </xf>
    <xf numFmtId="0" fontId="1" fillId="9" borderId="0" xfId="0" applyFont="1" applyFill="1">
      <alignment vertical="center"/>
    </xf>
    <xf numFmtId="0" fontId="1" fillId="10" borderId="0" xfId="0" applyFont="1" applyFill="1">
      <alignment vertical="center"/>
    </xf>
    <xf numFmtId="0" fontId="1" fillId="11" borderId="0" xfId="0" applyFont="1" applyFill="1">
      <alignment vertical="center"/>
    </xf>
    <xf numFmtId="0" fontId="9" fillId="12" borderId="2" xfId="0" applyFont="1" applyFill="1" applyBorder="1" applyAlignment="1">
      <alignment horizontal="right" vertical="center" wrapText="1"/>
    </xf>
    <xf numFmtId="31" fontId="1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1" fillId="5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" fillId="13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13" fillId="0" borderId="0" xfId="0" applyFont="1">
      <alignment vertical="center"/>
    </xf>
    <xf numFmtId="9" fontId="1" fillId="0" borderId="0" xfId="1" applyFont="1">
      <alignment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4" fillId="3" borderId="0" xfId="0" applyFont="1" applyFill="1">
      <alignment vertical="center"/>
    </xf>
    <xf numFmtId="0" fontId="14" fillId="4" borderId="0" xfId="0" applyFont="1" applyFill="1">
      <alignment vertical="center"/>
    </xf>
    <xf numFmtId="0" fontId="14" fillId="5" borderId="0" xfId="0" applyFont="1" applyFill="1" applyAlignment="1">
      <alignment vertical="center" wrapText="1"/>
    </xf>
    <xf numFmtId="0" fontId="15" fillId="5" borderId="0" xfId="0" applyFont="1" applyFill="1" applyAlignment="1">
      <alignment horizontal="right" vertical="center"/>
    </xf>
    <xf numFmtId="0" fontId="14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4" fillId="6" borderId="0" xfId="0" applyFont="1" applyFill="1">
      <alignment vertical="center"/>
    </xf>
    <xf numFmtId="0" fontId="14" fillId="7" borderId="0" xfId="0" applyFont="1" applyFill="1" applyAlignment="1">
      <alignment vertical="center" wrapText="1"/>
    </xf>
    <xf numFmtId="0" fontId="15" fillId="7" borderId="0" xfId="0" applyFont="1" applyFill="1" applyAlignment="1">
      <alignment horizontal="right" vertical="center"/>
    </xf>
    <xf numFmtId="0" fontId="14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178" fontId="1" fillId="0" borderId="0" xfId="0" applyNumberFormat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(3/20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国語_分析用グラフ!$C$33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国語_分析用グラフ!$B$34:$B$42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具体化</c:v>
                </c:pt>
                <c:pt idx="3">
                  <c:v>指示語</c:v>
                </c:pt>
                <c:pt idx="4">
                  <c:v>要旨関連</c:v>
                </c:pt>
                <c:pt idx="5">
                  <c:v>細部表現</c:v>
                </c:pt>
                <c:pt idx="6">
                  <c:v>比喩</c:v>
                </c:pt>
                <c:pt idx="7">
                  <c:v>理由</c:v>
                </c:pt>
                <c:pt idx="8">
                  <c:v>記述</c:v>
                </c:pt>
              </c:strCache>
            </c:strRef>
          </c:cat>
          <c:val>
            <c:numRef>
              <c:f>国語_分析用グラフ!$C$34:$C$42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9-411B-A719-68EF4AE54431}"/>
            </c:ext>
          </c:extLst>
        </c:ser>
        <c:ser>
          <c:idx val="1"/>
          <c:order val="1"/>
          <c:tx>
            <c:strRef>
              <c:f>国語_分析用グラフ!$D$33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国語_分析用グラフ!$B$34:$B$42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具体化</c:v>
                </c:pt>
                <c:pt idx="3">
                  <c:v>指示語</c:v>
                </c:pt>
                <c:pt idx="4">
                  <c:v>要旨関連</c:v>
                </c:pt>
                <c:pt idx="5">
                  <c:v>細部表現</c:v>
                </c:pt>
                <c:pt idx="6">
                  <c:v>比喩</c:v>
                </c:pt>
                <c:pt idx="7">
                  <c:v>理由</c:v>
                </c:pt>
                <c:pt idx="8">
                  <c:v>記述</c:v>
                </c:pt>
              </c:strCache>
            </c:strRef>
          </c:cat>
          <c:val>
            <c:numRef>
              <c:f>国語_分析用グラフ!$D$34:$D$42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9-411B-A719-68EF4AE54431}"/>
            </c:ext>
          </c:extLst>
        </c:ser>
        <c:ser>
          <c:idx val="2"/>
          <c:order val="2"/>
          <c:tx>
            <c:strRef>
              <c:f>国語_分析用グラフ!$E$33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国語_分析用グラフ!$B$34:$B$42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具体化</c:v>
                </c:pt>
                <c:pt idx="3">
                  <c:v>指示語</c:v>
                </c:pt>
                <c:pt idx="4">
                  <c:v>要旨関連</c:v>
                </c:pt>
                <c:pt idx="5">
                  <c:v>細部表現</c:v>
                </c:pt>
                <c:pt idx="6">
                  <c:v>比喩</c:v>
                </c:pt>
                <c:pt idx="7">
                  <c:v>理由</c:v>
                </c:pt>
                <c:pt idx="8">
                  <c:v>記述</c:v>
                </c:pt>
              </c:strCache>
            </c:strRef>
          </c:cat>
          <c:val>
            <c:numRef>
              <c:f>国語_分析用グラフ!$E$34:$E$42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9-411B-A719-68EF4AE54431}"/>
            </c:ext>
          </c:extLst>
        </c:ser>
        <c:ser>
          <c:idx val="3"/>
          <c:order val="3"/>
          <c:tx>
            <c:strRef>
              <c:f>国語_分析用グラフ!$F$33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国語_分析用グラフ!$B$34:$B$42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具体化</c:v>
                </c:pt>
                <c:pt idx="3">
                  <c:v>指示語</c:v>
                </c:pt>
                <c:pt idx="4">
                  <c:v>要旨関連</c:v>
                </c:pt>
                <c:pt idx="5">
                  <c:v>細部表現</c:v>
                </c:pt>
                <c:pt idx="6">
                  <c:v>比喩</c:v>
                </c:pt>
                <c:pt idx="7">
                  <c:v>理由</c:v>
                </c:pt>
                <c:pt idx="8">
                  <c:v>記述</c:v>
                </c:pt>
              </c:strCache>
            </c:strRef>
          </c:cat>
          <c:val>
            <c:numRef>
              <c:f>国語_分析用グラフ!$F$34:$F$42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09-411B-A719-68EF4AE54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4135903"/>
        <c:axId val="501953375"/>
      </c:barChart>
      <c:catAx>
        <c:axId val="37413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1953375"/>
        <c:crosses val="autoZero"/>
        <c:auto val="1"/>
        <c:lblAlgn val="ctr"/>
        <c:lblOffset val="100"/>
        <c:noMultiLvlLbl val="0"/>
      </c:catAx>
      <c:valAx>
        <c:axId val="50195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413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(2/20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算数_分析用グラフ!$C$2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算数_分析用グラフ!$B$3:$B$8</c:f>
              <c:strCache>
                <c:ptCount val="6"/>
                <c:pt idx="0">
                  <c:v>数の表し方</c:v>
                </c:pt>
                <c:pt idx="1">
                  <c:v>整数の計算</c:v>
                </c:pt>
                <c:pt idx="2">
                  <c:v>消去算</c:v>
                </c:pt>
                <c:pt idx="3">
                  <c:v>四則文章題</c:v>
                </c:pt>
                <c:pt idx="4">
                  <c:v>数と場合</c:v>
                </c:pt>
                <c:pt idx="5">
                  <c:v>平面と場合</c:v>
                </c:pt>
              </c:strCache>
            </c:strRef>
          </c:cat>
          <c:val>
            <c:numRef>
              <c:f>算数_分析用グラフ!$C$3:$C$8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3-4558-9218-890FF8FE6ECC}"/>
            </c:ext>
          </c:extLst>
        </c:ser>
        <c:ser>
          <c:idx val="1"/>
          <c:order val="1"/>
          <c:tx>
            <c:strRef>
              <c:f>算数_分析用グラフ!$D$2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算数_分析用グラフ!$B$3:$B$8</c:f>
              <c:strCache>
                <c:ptCount val="6"/>
                <c:pt idx="0">
                  <c:v>数の表し方</c:v>
                </c:pt>
                <c:pt idx="1">
                  <c:v>整数の計算</c:v>
                </c:pt>
                <c:pt idx="2">
                  <c:v>消去算</c:v>
                </c:pt>
                <c:pt idx="3">
                  <c:v>四則文章題</c:v>
                </c:pt>
                <c:pt idx="4">
                  <c:v>数と場合</c:v>
                </c:pt>
                <c:pt idx="5">
                  <c:v>平面と場合</c:v>
                </c:pt>
              </c:strCache>
            </c:strRef>
          </c:cat>
          <c:val>
            <c:numRef>
              <c:f>算数_分析用グラフ!$D$3:$D$8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3-4558-9218-890FF8FE6ECC}"/>
            </c:ext>
          </c:extLst>
        </c:ser>
        <c:ser>
          <c:idx val="2"/>
          <c:order val="2"/>
          <c:tx>
            <c:strRef>
              <c:f>算数_分析用グラフ!$E$2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算数_分析用グラフ!$B$3:$B$8</c:f>
              <c:strCache>
                <c:ptCount val="6"/>
                <c:pt idx="0">
                  <c:v>数の表し方</c:v>
                </c:pt>
                <c:pt idx="1">
                  <c:v>整数の計算</c:v>
                </c:pt>
                <c:pt idx="2">
                  <c:v>消去算</c:v>
                </c:pt>
                <c:pt idx="3">
                  <c:v>四則文章題</c:v>
                </c:pt>
                <c:pt idx="4">
                  <c:v>数と場合</c:v>
                </c:pt>
                <c:pt idx="5">
                  <c:v>平面と場合</c:v>
                </c:pt>
              </c:strCache>
            </c:strRef>
          </c:cat>
          <c:val>
            <c:numRef>
              <c:f>算数_分析用グラフ!$E$3:$E$8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3-4558-9218-890FF8FE6ECC}"/>
            </c:ext>
          </c:extLst>
        </c:ser>
        <c:ser>
          <c:idx val="3"/>
          <c:order val="3"/>
          <c:tx>
            <c:strRef>
              <c:f>算数_分析用グラフ!$F$2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算数_分析用グラフ!$B$3:$B$8</c:f>
              <c:strCache>
                <c:ptCount val="6"/>
                <c:pt idx="0">
                  <c:v>数の表し方</c:v>
                </c:pt>
                <c:pt idx="1">
                  <c:v>整数の計算</c:v>
                </c:pt>
                <c:pt idx="2">
                  <c:v>消去算</c:v>
                </c:pt>
                <c:pt idx="3">
                  <c:v>四則文章題</c:v>
                </c:pt>
                <c:pt idx="4">
                  <c:v>数と場合</c:v>
                </c:pt>
                <c:pt idx="5">
                  <c:v>平面と場合</c:v>
                </c:pt>
              </c:strCache>
            </c:strRef>
          </c:cat>
          <c:val>
            <c:numRef>
              <c:f>算数_分析用グラフ!$F$3:$F$8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3-4558-9218-890FF8FE6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358800"/>
        <c:axId val="503667680"/>
      </c:barChart>
      <c:catAx>
        <c:axId val="40635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3667680"/>
        <c:crosses val="autoZero"/>
        <c:auto val="1"/>
        <c:lblAlgn val="ctr"/>
        <c:lblOffset val="100"/>
        <c:noMultiLvlLbl val="0"/>
      </c:catAx>
      <c:valAx>
        <c:axId val="50366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063588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(3/20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算数_分析用グラフ!$C$31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算数_分析用グラフ!$B$32:$B$38</c:f>
              <c:strCache>
                <c:ptCount val="7"/>
                <c:pt idx="0">
                  <c:v>四則文章題</c:v>
                </c:pt>
                <c:pt idx="1">
                  <c:v>数表と位置</c:v>
                </c:pt>
                <c:pt idx="2">
                  <c:v>整数の計算</c:v>
                </c:pt>
                <c:pt idx="3">
                  <c:v>文字と周期</c:v>
                </c:pt>
                <c:pt idx="4">
                  <c:v>個数と性質</c:v>
                </c:pt>
                <c:pt idx="5">
                  <c:v>文字の順列</c:v>
                </c:pt>
                <c:pt idx="6">
                  <c:v>平面と場合</c:v>
                </c:pt>
              </c:strCache>
            </c:strRef>
          </c:cat>
          <c:val>
            <c:numRef>
              <c:f>算数_分析用グラフ!$C$32:$C$38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C-458C-B893-72CBBA59CE39}"/>
            </c:ext>
          </c:extLst>
        </c:ser>
        <c:ser>
          <c:idx val="1"/>
          <c:order val="1"/>
          <c:tx>
            <c:strRef>
              <c:f>算数_分析用グラフ!$D$31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算数_分析用グラフ!$B$32:$B$38</c:f>
              <c:strCache>
                <c:ptCount val="7"/>
                <c:pt idx="0">
                  <c:v>四則文章題</c:v>
                </c:pt>
                <c:pt idx="1">
                  <c:v>数表と位置</c:v>
                </c:pt>
                <c:pt idx="2">
                  <c:v>整数の計算</c:v>
                </c:pt>
                <c:pt idx="3">
                  <c:v>文字と周期</c:v>
                </c:pt>
                <c:pt idx="4">
                  <c:v>個数と性質</c:v>
                </c:pt>
                <c:pt idx="5">
                  <c:v>文字の順列</c:v>
                </c:pt>
                <c:pt idx="6">
                  <c:v>平面と場合</c:v>
                </c:pt>
              </c:strCache>
            </c:strRef>
          </c:cat>
          <c:val>
            <c:numRef>
              <c:f>算数_分析用グラフ!$D$32:$D$38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C-458C-B893-72CBBA59CE39}"/>
            </c:ext>
          </c:extLst>
        </c:ser>
        <c:ser>
          <c:idx val="2"/>
          <c:order val="2"/>
          <c:tx>
            <c:strRef>
              <c:f>算数_分析用グラフ!$E$31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算数_分析用グラフ!$B$32:$B$38</c:f>
              <c:strCache>
                <c:ptCount val="7"/>
                <c:pt idx="0">
                  <c:v>四則文章題</c:v>
                </c:pt>
                <c:pt idx="1">
                  <c:v>数表と位置</c:v>
                </c:pt>
                <c:pt idx="2">
                  <c:v>整数の計算</c:v>
                </c:pt>
                <c:pt idx="3">
                  <c:v>文字と周期</c:v>
                </c:pt>
                <c:pt idx="4">
                  <c:v>個数と性質</c:v>
                </c:pt>
                <c:pt idx="5">
                  <c:v>文字の順列</c:v>
                </c:pt>
                <c:pt idx="6">
                  <c:v>平面と場合</c:v>
                </c:pt>
              </c:strCache>
            </c:strRef>
          </c:cat>
          <c:val>
            <c:numRef>
              <c:f>算数_分析用グラフ!$E$32:$E$38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C-458C-B893-72CBBA59CE39}"/>
            </c:ext>
          </c:extLst>
        </c:ser>
        <c:ser>
          <c:idx val="3"/>
          <c:order val="3"/>
          <c:tx>
            <c:strRef>
              <c:f>算数_分析用グラフ!$F$31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算数_分析用グラフ!$B$32:$B$38</c:f>
              <c:strCache>
                <c:ptCount val="7"/>
                <c:pt idx="0">
                  <c:v>四則文章題</c:v>
                </c:pt>
                <c:pt idx="1">
                  <c:v>数表と位置</c:v>
                </c:pt>
                <c:pt idx="2">
                  <c:v>整数の計算</c:v>
                </c:pt>
                <c:pt idx="3">
                  <c:v>文字と周期</c:v>
                </c:pt>
                <c:pt idx="4">
                  <c:v>個数と性質</c:v>
                </c:pt>
                <c:pt idx="5">
                  <c:v>文字の順列</c:v>
                </c:pt>
                <c:pt idx="6">
                  <c:v>平面と場合</c:v>
                </c:pt>
              </c:strCache>
            </c:strRef>
          </c:cat>
          <c:val>
            <c:numRef>
              <c:f>算数_分析用グラフ!$F$32:$F$38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7C-458C-B893-72CBBA59C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239840"/>
        <c:axId val="308204368"/>
      </c:barChart>
      <c:catAx>
        <c:axId val="5032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08204368"/>
        <c:crosses val="autoZero"/>
        <c:auto val="1"/>
        <c:lblAlgn val="ctr"/>
        <c:lblOffset val="100"/>
        <c:noMultiLvlLbl val="0"/>
      </c:catAx>
      <c:valAx>
        <c:axId val="30820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32398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(4/17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算数_分析用グラフ!$C$61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算数_分析用グラフ!$B$62:$B$65</c:f>
              <c:strCache>
                <c:ptCount val="4"/>
                <c:pt idx="0">
                  <c:v>整数の計算</c:v>
                </c:pt>
                <c:pt idx="1">
                  <c:v>数の表し方</c:v>
                </c:pt>
                <c:pt idx="2">
                  <c:v>組み合わせ</c:v>
                </c:pt>
                <c:pt idx="3">
                  <c:v>平面と場合</c:v>
                </c:pt>
              </c:strCache>
            </c:strRef>
          </c:cat>
          <c:val>
            <c:numRef>
              <c:f>算数_分析用グラフ!$C$62:$C$65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F-4FDB-9FF8-0C86DE66D2AC}"/>
            </c:ext>
          </c:extLst>
        </c:ser>
        <c:ser>
          <c:idx val="1"/>
          <c:order val="1"/>
          <c:tx>
            <c:strRef>
              <c:f>算数_分析用グラフ!$D$61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算数_分析用グラフ!$B$62:$B$65</c:f>
              <c:strCache>
                <c:ptCount val="4"/>
                <c:pt idx="0">
                  <c:v>整数の計算</c:v>
                </c:pt>
                <c:pt idx="1">
                  <c:v>数の表し方</c:v>
                </c:pt>
                <c:pt idx="2">
                  <c:v>組み合わせ</c:v>
                </c:pt>
                <c:pt idx="3">
                  <c:v>平面と場合</c:v>
                </c:pt>
              </c:strCache>
            </c:strRef>
          </c:cat>
          <c:val>
            <c:numRef>
              <c:f>算数_分析用グラフ!$D$62:$D$65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F-4FDB-9FF8-0C86DE66D2AC}"/>
            </c:ext>
          </c:extLst>
        </c:ser>
        <c:ser>
          <c:idx val="2"/>
          <c:order val="2"/>
          <c:tx>
            <c:strRef>
              <c:f>算数_分析用グラフ!$E$61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算数_分析用グラフ!$B$62:$B$65</c:f>
              <c:strCache>
                <c:ptCount val="4"/>
                <c:pt idx="0">
                  <c:v>整数の計算</c:v>
                </c:pt>
                <c:pt idx="1">
                  <c:v>数の表し方</c:v>
                </c:pt>
                <c:pt idx="2">
                  <c:v>組み合わせ</c:v>
                </c:pt>
                <c:pt idx="3">
                  <c:v>平面と場合</c:v>
                </c:pt>
              </c:strCache>
            </c:strRef>
          </c:cat>
          <c:val>
            <c:numRef>
              <c:f>算数_分析用グラフ!$E$62:$E$65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F-4FDB-9FF8-0C86DE66D2AC}"/>
            </c:ext>
          </c:extLst>
        </c:ser>
        <c:ser>
          <c:idx val="3"/>
          <c:order val="3"/>
          <c:tx>
            <c:strRef>
              <c:f>算数_分析用グラフ!$F$61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算数_分析用グラフ!$B$62:$B$65</c:f>
              <c:strCache>
                <c:ptCount val="4"/>
                <c:pt idx="0">
                  <c:v>整数の計算</c:v>
                </c:pt>
                <c:pt idx="1">
                  <c:v>数の表し方</c:v>
                </c:pt>
                <c:pt idx="2">
                  <c:v>組み合わせ</c:v>
                </c:pt>
                <c:pt idx="3">
                  <c:v>平面と場合</c:v>
                </c:pt>
              </c:strCache>
            </c:strRef>
          </c:cat>
          <c:val>
            <c:numRef>
              <c:f>算数_分析用グラフ!$F$62:$F$65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6F-4FDB-9FF8-0C86DE66D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7300944"/>
        <c:axId val="503312464"/>
      </c:barChart>
      <c:catAx>
        <c:axId val="6173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3312464"/>
        <c:crosses val="autoZero"/>
        <c:auto val="1"/>
        <c:lblAlgn val="ctr"/>
        <c:lblOffset val="100"/>
        <c:noMultiLvlLbl val="0"/>
      </c:catAx>
      <c:valAx>
        <c:axId val="5033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173009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マイファーストテスト（</a:t>
            </a:r>
            <a:r>
              <a:rPr lang="en-US"/>
              <a:t>5/22</a:t>
            </a:r>
            <a:r>
              <a:rPr lang="ja-JP"/>
              <a:t>実施）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算数_分析用グラフ!$C$88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算数_分析用グラフ!$B$89:$B$93</c:f>
              <c:strCache>
                <c:ptCount val="5"/>
                <c:pt idx="0">
                  <c:v>数の大小</c:v>
                </c:pt>
                <c:pt idx="1">
                  <c:v>整数の計算</c:v>
                </c:pt>
                <c:pt idx="2">
                  <c:v>整数の逆算</c:v>
                </c:pt>
                <c:pt idx="3">
                  <c:v>平面の数列</c:v>
                </c:pt>
                <c:pt idx="4">
                  <c:v>四則文章題</c:v>
                </c:pt>
              </c:strCache>
            </c:strRef>
          </c:cat>
          <c:val>
            <c:numRef>
              <c:f>算数_分析用グラフ!$C$89:$C$93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1-40B0-9B4A-F400980B99A4}"/>
            </c:ext>
          </c:extLst>
        </c:ser>
        <c:ser>
          <c:idx val="1"/>
          <c:order val="1"/>
          <c:tx>
            <c:strRef>
              <c:f>算数_分析用グラフ!$D$88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算数_分析用グラフ!$B$89:$B$93</c:f>
              <c:strCache>
                <c:ptCount val="5"/>
                <c:pt idx="0">
                  <c:v>数の大小</c:v>
                </c:pt>
                <c:pt idx="1">
                  <c:v>整数の計算</c:v>
                </c:pt>
                <c:pt idx="2">
                  <c:v>整数の逆算</c:v>
                </c:pt>
                <c:pt idx="3">
                  <c:v>平面の数列</c:v>
                </c:pt>
                <c:pt idx="4">
                  <c:v>四則文章題</c:v>
                </c:pt>
              </c:strCache>
            </c:strRef>
          </c:cat>
          <c:val>
            <c:numRef>
              <c:f>算数_分析用グラフ!$D$89:$D$93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1-40B0-9B4A-F400980B99A4}"/>
            </c:ext>
          </c:extLst>
        </c:ser>
        <c:ser>
          <c:idx val="2"/>
          <c:order val="2"/>
          <c:tx>
            <c:strRef>
              <c:f>算数_分析用グラフ!$E$88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算数_分析用グラフ!$B$89:$B$93</c:f>
              <c:strCache>
                <c:ptCount val="5"/>
                <c:pt idx="0">
                  <c:v>数の大小</c:v>
                </c:pt>
                <c:pt idx="1">
                  <c:v>整数の計算</c:v>
                </c:pt>
                <c:pt idx="2">
                  <c:v>整数の逆算</c:v>
                </c:pt>
                <c:pt idx="3">
                  <c:v>平面の数列</c:v>
                </c:pt>
                <c:pt idx="4">
                  <c:v>四則文章題</c:v>
                </c:pt>
              </c:strCache>
            </c:strRef>
          </c:cat>
          <c:val>
            <c:numRef>
              <c:f>算数_分析用グラフ!$E$89:$E$93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1-40B0-9B4A-F400980B99A4}"/>
            </c:ext>
          </c:extLst>
        </c:ser>
        <c:ser>
          <c:idx val="3"/>
          <c:order val="3"/>
          <c:tx>
            <c:strRef>
              <c:f>算数_分析用グラフ!$F$88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算数_分析用グラフ!$B$89:$B$93</c:f>
              <c:strCache>
                <c:ptCount val="5"/>
                <c:pt idx="0">
                  <c:v>数の大小</c:v>
                </c:pt>
                <c:pt idx="1">
                  <c:v>整数の計算</c:v>
                </c:pt>
                <c:pt idx="2">
                  <c:v>整数の逆算</c:v>
                </c:pt>
                <c:pt idx="3">
                  <c:v>平面の数列</c:v>
                </c:pt>
                <c:pt idx="4">
                  <c:v>四則文章題</c:v>
                </c:pt>
              </c:strCache>
            </c:strRef>
          </c:cat>
          <c:val>
            <c:numRef>
              <c:f>算数_分析用グラフ!$F$89:$F$93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1-40B0-9B4A-F400980B9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247568"/>
        <c:axId val="503313712"/>
      </c:barChart>
      <c:catAx>
        <c:axId val="62124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3313712"/>
        <c:crosses val="autoZero"/>
        <c:auto val="1"/>
        <c:lblAlgn val="ctr"/>
        <c:lblOffset val="100"/>
        <c:noMultiLvlLbl val="0"/>
      </c:catAx>
      <c:valAx>
        <c:axId val="50331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212475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(6/19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算数_分析用グラフ!$C$116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算数_分析用グラフ!$B$117:$B$118</c:f>
              <c:strCache>
                <c:ptCount val="2"/>
                <c:pt idx="0">
                  <c:v>四則文章題</c:v>
                </c:pt>
                <c:pt idx="1">
                  <c:v>整数の計算</c:v>
                </c:pt>
              </c:strCache>
            </c:strRef>
          </c:cat>
          <c:val>
            <c:numRef>
              <c:f>算数_分析用グラフ!$C$117:$C$118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B32-9063-8B64FD2A321C}"/>
            </c:ext>
          </c:extLst>
        </c:ser>
        <c:ser>
          <c:idx val="1"/>
          <c:order val="1"/>
          <c:tx>
            <c:strRef>
              <c:f>算数_分析用グラフ!$D$116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算数_分析用グラフ!$B$117:$B$118</c:f>
              <c:strCache>
                <c:ptCount val="2"/>
                <c:pt idx="0">
                  <c:v>四則文章題</c:v>
                </c:pt>
                <c:pt idx="1">
                  <c:v>整数の計算</c:v>
                </c:pt>
              </c:strCache>
            </c:strRef>
          </c:cat>
          <c:val>
            <c:numRef>
              <c:f>算数_分析用グラフ!$D$117:$D$118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8-4B32-9063-8B64FD2A321C}"/>
            </c:ext>
          </c:extLst>
        </c:ser>
        <c:ser>
          <c:idx val="2"/>
          <c:order val="2"/>
          <c:tx>
            <c:strRef>
              <c:f>算数_分析用グラフ!$E$116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算数_分析用グラフ!$B$117:$B$118</c:f>
              <c:strCache>
                <c:ptCount val="2"/>
                <c:pt idx="0">
                  <c:v>四則文章題</c:v>
                </c:pt>
                <c:pt idx="1">
                  <c:v>整数の計算</c:v>
                </c:pt>
              </c:strCache>
            </c:strRef>
          </c:cat>
          <c:val>
            <c:numRef>
              <c:f>算数_分析用グラフ!$E$117:$E$118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8-4B32-9063-8B64FD2A321C}"/>
            </c:ext>
          </c:extLst>
        </c:ser>
        <c:ser>
          <c:idx val="3"/>
          <c:order val="3"/>
          <c:tx>
            <c:strRef>
              <c:f>算数_分析用グラフ!$F$116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算数_分析用グラフ!$B$117:$B$118</c:f>
              <c:strCache>
                <c:ptCount val="2"/>
                <c:pt idx="0">
                  <c:v>四則文章題</c:v>
                </c:pt>
                <c:pt idx="1">
                  <c:v>整数の計算</c:v>
                </c:pt>
              </c:strCache>
            </c:strRef>
          </c:cat>
          <c:val>
            <c:numRef>
              <c:f>算数_分析用グラフ!$F$117:$F$118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38-4B32-9063-8B64FD2A3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163168"/>
        <c:axId val="494270928"/>
      </c:barChart>
      <c:catAx>
        <c:axId val="50316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94270928"/>
        <c:crosses val="autoZero"/>
        <c:auto val="1"/>
        <c:lblAlgn val="ctr"/>
        <c:lblOffset val="100"/>
        <c:noMultiLvlLbl val="0"/>
      </c:catAx>
      <c:valAx>
        <c:axId val="49427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031631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</a:t>
            </a:r>
            <a:r>
              <a:rPr 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(7/17</a:t>
            </a: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実施</a:t>
            </a:r>
            <a:r>
              <a:rPr 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算数_分析用グラフ!$C$141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算数_分析用グラフ!$B$142:$B$150</c:f>
              <c:strCache>
                <c:ptCount val="9"/>
                <c:pt idx="0">
                  <c:v>数論の基本</c:v>
                </c:pt>
                <c:pt idx="1">
                  <c:v>整数の計算</c:v>
                </c:pt>
                <c:pt idx="2">
                  <c:v>概数の計算</c:v>
                </c:pt>
                <c:pt idx="3">
                  <c:v>四則文章題</c:v>
                </c:pt>
                <c:pt idx="4">
                  <c:v>論理と推理</c:v>
                </c:pt>
                <c:pt idx="5">
                  <c:v>数の大小</c:v>
                </c:pt>
                <c:pt idx="6">
                  <c:v>和差算</c:v>
                </c:pt>
                <c:pt idx="7">
                  <c:v>分配算</c:v>
                </c:pt>
                <c:pt idx="8">
                  <c:v>数のパズル　</c:v>
                </c:pt>
              </c:strCache>
            </c:strRef>
          </c:cat>
          <c:val>
            <c:numRef>
              <c:f>算数_分析用グラフ!$C$142:$C$150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0-4771-B7D1-B0D091A72C68}"/>
            </c:ext>
          </c:extLst>
        </c:ser>
        <c:ser>
          <c:idx val="1"/>
          <c:order val="1"/>
          <c:tx>
            <c:strRef>
              <c:f>算数_分析用グラフ!$D$141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算数_分析用グラフ!$B$142:$B$150</c:f>
              <c:strCache>
                <c:ptCount val="9"/>
                <c:pt idx="0">
                  <c:v>数論の基本</c:v>
                </c:pt>
                <c:pt idx="1">
                  <c:v>整数の計算</c:v>
                </c:pt>
                <c:pt idx="2">
                  <c:v>概数の計算</c:v>
                </c:pt>
                <c:pt idx="3">
                  <c:v>四則文章題</c:v>
                </c:pt>
                <c:pt idx="4">
                  <c:v>論理と推理</c:v>
                </c:pt>
                <c:pt idx="5">
                  <c:v>数の大小</c:v>
                </c:pt>
                <c:pt idx="6">
                  <c:v>和差算</c:v>
                </c:pt>
                <c:pt idx="7">
                  <c:v>分配算</c:v>
                </c:pt>
                <c:pt idx="8">
                  <c:v>数のパズル　</c:v>
                </c:pt>
              </c:strCache>
            </c:strRef>
          </c:cat>
          <c:val>
            <c:numRef>
              <c:f>算数_分析用グラフ!$D$142:$D$150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0-4771-B7D1-B0D091A72C68}"/>
            </c:ext>
          </c:extLst>
        </c:ser>
        <c:ser>
          <c:idx val="2"/>
          <c:order val="2"/>
          <c:tx>
            <c:strRef>
              <c:f>算数_分析用グラフ!$E$141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算数_分析用グラフ!$B$142:$B$150</c:f>
              <c:strCache>
                <c:ptCount val="9"/>
                <c:pt idx="0">
                  <c:v>数論の基本</c:v>
                </c:pt>
                <c:pt idx="1">
                  <c:v>整数の計算</c:v>
                </c:pt>
                <c:pt idx="2">
                  <c:v>概数の計算</c:v>
                </c:pt>
                <c:pt idx="3">
                  <c:v>四則文章題</c:v>
                </c:pt>
                <c:pt idx="4">
                  <c:v>論理と推理</c:v>
                </c:pt>
                <c:pt idx="5">
                  <c:v>数の大小</c:v>
                </c:pt>
                <c:pt idx="6">
                  <c:v>和差算</c:v>
                </c:pt>
                <c:pt idx="7">
                  <c:v>分配算</c:v>
                </c:pt>
                <c:pt idx="8">
                  <c:v>数のパズル　</c:v>
                </c:pt>
              </c:strCache>
            </c:strRef>
          </c:cat>
          <c:val>
            <c:numRef>
              <c:f>算数_分析用グラフ!$E$142:$E$150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0-4771-B7D1-B0D091A72C68}"/>
            </c:ext>
          </c:extLst>
        </c:ser>
        <c:ser>
          <c:idx val="3"/>
          <c:order val="3"/>
          <c:tx>
            <c:strRef>
              <c:f>算数_分析用グラフ!$F$141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算数_分析用グラフ!$B$142:$B$150</c:f>
              <c:strCache>
                <c:ptCount val="9"/>
                <c:pt idx="0">
                  <c:v>数論の基本</c:v>
                </c:pt>
                <c:pt idx="1">
                  <c:v>整数の計算</c:v>
                </c:pt>
                <c:pt idx="2">
                  <c:v>概数の計算</c:v>
                </c:pt>
                <c:pt idx="3">
                  <c:v>四則文章題</c:v>
                </c:pt>
                <c:pt idx="4">
                  <c:v>論理と推理</c:v>
                </c:pt>
                <c:pt idx="5">
                  <c:v>数の大小</c:v>
                </c:pt>
                <c:pt idx="6">
                  <c:v>和差算</c:v>
                </c:pt>
                <c:pt idx="7">
                  <c:v>分配算</c:v>
                </c:pt>
                <c:pt idx="8">
                  <c:v>数のパズル　</c:v>
                </c:pt>
              </c:strCache>
            </c:strRef>
          </c:cat>
          <c:val>
            <c:numRef>
              <c:f>算数_分析用グラフ!$F$142:$F$150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0-4771-B7D1-B0D091A72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601011487"/>
        <c:axId val="1455721151"/>
      </c:barChart>
      <c:catAx>
        <c:axId val="160101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721151"/>
        <c:crosses val="autoZero"/>
        <c:auto val="1"/>
        <c:lblAlgn val="ctr"/>
        <c:lblOffset val="100"/>
        <c:noMultiLvlLbl val="0"/>
      </c:catAx>
      <c:valAx>
        <c:axId val="145572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101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10/2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算数_分析用グラフ!$C$172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算数_分析用グラフ!$B$173:$B$179</c:f>
              <c:strCache>
                <c:ptCount val="7"/>
                <c:pt idx="0">
                  <c:v>ゲーム</c:v>
                </c:pt>
                <c:pt idx="1">
                  <c:v>平面の性質</c:v>
                </c:pt>
                <c:pt idx="2">
                  <c:v>個数と性質</c:v>
                </c:pt>
                <c:pt idx="3">
                  <c:v>整数の計算</c:v>
                </c:pt>
                <c:pt idx="4">
                  <c:v>虫食い算</c:v>
                </c:pt>
                <c:pt idx="5">
                  <c:v>図表パズル</c:v>
                </c:pt>
                <c:pt idx="6">
                  <c:v>数のパズル</c:v>
                </c:pt>
              </c:strCache>
            </c:strRef>
          </c:cat>
          <c:val>
            <c:numRef>
              <c:f>算数_分析用グラフ!$C$173:$C$179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E-4849-8BAD-EE159FA2D776}"/>
            </c:ext>
          </c:extLst>
        </c:ser>
        <c:ser>
          <c:idx val="1"/>
          <c:order val="1"/>
          <c:tx>
            <c:strRef>
              <c:f>算数_分析用グラフ!$D$172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算数_分析用グラフ!$B$173:$B$179</c:f>
              <c:strCache>
                <c:ptCount val="7"/>
                <c:pt idx="0">
                  <c:v>ゲーム</c:v>
                </c:pt>
                <c:pt idx="1">
                  <c:v>平面の性質</c:v>
                </c:pt>
                <c:pt idx="2">
                  <c:v>個数と性質</c:v>
                </c:pt>
                <c:pt idx="3">
                  <c:v>整数の計算</c:v>
                </c:pt>
                <c:pt idx="4">
                  <c:v>虫食い算</c:v>
                </c:pt>
                <c:pt idx="5">
                  <c:v>図表パズル</c:v>
                </c:pt>
                <c:pt idx="6">
                  <c:v>数のパズル</c:v>
                </c:pt>
              </c:strCache>
            </c:strRef>
          </c:cat>
          <c:val>
            <c:numRef>
              <c:f>算数_分析用グラフ!$D$173:$D$179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E-4849-8BAD-EE159FA2D776}"/>
            </c:ext>
          </c:extLst>
        </c:ser>
        <c:ser>
          <c:idx val="2"/>
          <c:order val="2"/>
          <c:tx>
            <c:strRef>
              <c:f>算数_分析用グラフ!$E$172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算数_分析用グラフ!$B$173:$B$179</c:f>
              <c:strCache>
                <c:ptCount val="7"/>
                <c:pt idx="0">
                  <c:v>ゲーム</c:v>
                </c:pt>
                <c:pt idx="1">
                  <c:v>平面の性質</c:v>
                </c:pt>
                <c:pt idx="2">
                  <c:v>個数と性質</c:v>
                </c:pt>
                <c:pt idx="3">
                  <c:v>整数の計算</c:v>
                </c:pt>
                <c:pt idx="4">
                  <c:v>虫食い算</c:v>
                </c:pt>
                <c:pt idx="5">
                  <c:v>図表パズル</c:v>
                </c:pt>
                <c:pt idx="6">
                  <c:v>数のパズル</c:v>
                </c:pt>
              </c:strCache>
            </c:strRef>
          </c:cat>
          <c:val>
            <c:numRef>
              <c:f>算数_分析用グラフ!$E$173:$E$179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E-4849-8BAD-EE159FA2D776}"/>
            </c:ext>
          </c:extLst>
        </c:ser>
        <c:ser>
          <c:idx val="3"/>
          <c:order val="3"/>
          <c:tx>
            <c:strRef>
              <c:f>算数_分析用グラフ!$F$172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算数_分析用グラフ!$B$173:$B$179</c:f>
              <c:strCache>
                <c:ptCount val="7"/>
                <c:pt idx="0">
                  <c:v>ゲーム</c:v>
                </c:pt>
                <c:pt idx="1">
                  <c:v>平面の性質</c:v>
                </c:pt>
                <c:pt idx="2">
                  <c:v>個数と性質</c:v>
                </c:pt>
                <c:pt idx="3">
                  <c:v>整数の計算</c:v>
                </c:pt>
                <c:pt idx="4">
                  <c:v>虫食い算</c:v>
                </c:pt>
                <c:pt idx="5">
                  <c:v>図表パズル</c:v>
                </c:pt>
                <c:pt idx="6">
                  <c:v>数のパズル</c:v>
                </c:pt>
              </c:strCache>
            </c:strRef>
          </c:cat>
          <c:val>
            <c:numRef>
              <c:f>算数_分析用グラフ!$F$173:$F$179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7E-4849-8BAD-EE159FA2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354845136"/>
        <c:axId val="1354845968"/>
      </c:barChart>
      <c:catAx>
        <c:axId val="135484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4845968"/>
        <c:crosses val="autoZero"/>
        <c:auto val="1"/>
        <c:lblAlgn val="ctr"/>
        <c:lblOffset val="100"/>
        <c:noMultiLvlLbl val="0"/>
      </c:catAx>
      <c:valAx>
        <c:axId val="13548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484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10/30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算数_分析用グラフ!$C$201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算数_分析用グラフ!$B$202:$B$208</c:f>
              <c:strCache>
                <c:ptCount val="7"/>
                <c:pt idx="0">
                  <c:v>基本単位</c:v>
                </c:pt>
                <c:pt idx="1">
                  <c:v>整数の計算</c:v>
                </c:pt>
                <c:pt idx="2">
                  <c:v>四則文章題</c:v>
                </c:pt>
                <c:pt idx="3">
                  <c:v>平面の性質</c:v>
                </c:pt>
                <c:pt idx="4">
                  <c:v>角度の基礎</c:v>
                </c:pt>
                <c:pt idx="5">
                  <c:v>角度の工夫</c:v>
                </c:pt>
                <c:pt idx="6">
                  <c:v>平面の性質</c:v>
                </c:pt>
              </c:strCache>
            </c:strRef>
          </c:cat>
          <c:val>
            <c:numRef>
              <c:f>算数_分析用グラフ!$C$202:$C$208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A-49FA-9A66-284C8C36BDCF}"/>
            </c:ext>
          </c:extLst>
        </c:ser>
        <c:ser>
          <c:idx val="1"/>
          <c:order val="1"/>
          <c:tx>
            <c:strRef>
              <c:f>算数_分析用グラフ!$D$201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算数_分析用グラフ!$B$202:$B$208</c:f>
              <c:strCache>
                <c:ptCount val="7"/>
                <c:pt idx="0">
                  <c:v>基本単位</c:v>
                </c:pt>
                <c:pt idx="1">
                  <c:v>整数の計算</c:v>
                </c:pt>
                <c:pt idx="2">
                  <c:v>四則文章題</c:v>
                </c:pt>
                <c:pt idx="3">
                  <c:v>平面の性質</c:v>
                </c:pt>
                <c:pt idx="4">
                  <c:v>角度の基礎</c:v>
                </c:pt>
                <c:pt idx="5">
                  <c:v>角度の工夫</c:v>
                </c:pt>
                <c:pt idx="6">
                  <c:v>平面の性質</c:v>
                </c:pt>
              </c:strCache>
            </c:strRef>
          </c:cat>
          <c:val>
            <c:numRef>
              <c:f>算数_分析用グラフ!$D$202:$D$208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A-49FA-9A66-284C8C36BDCF}"/>
            </c:ext>
          </c:extLst>
        </c:ser>
        <c:ser>
          <c:idx val="2"/>
          <c:order val="2"/>
          <c:tx>
            <c:strRef>
              <c:f>算数_分析用グラフ!$E$201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算数_分析用グラフ!$B$202:$B$208</c:f>
              <c:strCache>
                <c:ptCount val="7"/>
                <c:pt idx="0">
                  <c:v>基本単位</c:v>
                </c:pt>
                <c:pt idx="1">
                  <c:v>整数の計算</c:v>
                </c:pt>
                <c:pt idx="2">
                  <c:v>四則文章題</c:v>
                </c:pt>
                <c:pt idx="3">
                  <c:v>平面の性質</c:v>
                </c:pt>
                <c:pt idx="4">
                  <c:v>角度の基礎</c:v>
                </c:pt>
                <c:pt idx="5">
                  <c:v>角度の工夫</c:v>
                </c:pt>
                <c:pt idx="6">
                  <c:v>平面の性質</c:v>
                </c:pt>
              </c:strCache>
            </c:strRef>
          </c:cat>
          <c:val>
            <c:numRef>
              <c:f>算数_分析用グラフ!$E$202:$E$208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A-49FA-9A66-284C8C36BDCF}"/>
            </c:ext>
          </c:extLst>
        </c:ser>
        <c:ser>
          <c:idx val="3"/>
          <c:order val="3"/>
          <c:tx>
            <c:strRef>
              <c:f>算数_分析用グラフ!$F$201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算数_分析用グラフ!$B$202:$B$208</c:f>
              <c:strCache>
                <c:ptCount val="7"/>
                <c:pt idx="0">
                  <c:v>基本単位</c:v>
                </c:pt>
                <c:pt idx="1">
                  <c:v>整数の計算</c:v>
                </c:pt>
                <c:pt idx="2">
                  <c:v>四則文章題</c:v>
                </c:pt>
                <c:pt idx="3">
                  <c:v>平面の性質</c:v>
                </c:pt>
                <c:pt idx="4">
                  <c:v>角度の基礎</c:v>
                </c:pt>
                <c:pt idx="5">
                  <c:v>角度の工夫</c:v>
                </c:pt>
                <c:pt idx="6">
                  <c:v>平面の性質</c:v>
                </c:pt>
              </c:strCache>
            </c:strRef>
          </c:cat>
          <c:val>
            <c:numRef>
              <c:f>算数_分析用グラフ!$F$202:$F$208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A-49FA-9A66-284C8C36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9936207"/>
        <c:axId val="1869931215"/>
      </c:barChart>
      <c:catAx>
        <c:axId val="186993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9931215"/>
        <c:crosses val="autoZero"/>
        <c:auto val="1"/>
        <c:lblAlgn val="ctr"/>
        <c:lblOffset val="100"/>
        <c:noMultiLvlLbl val="0"/>
      </c:catAx>
      <c:valAx>
        <c:axId val="186993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993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11/27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算数_分析用グラフ!$C$231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算数_分析用グラフ!$B$232:$B$235</c:f>
              <c:strCache>
                <c:ptCount val="4"/>
                <c:pt idx="0">
                  <c:v>面積の計算</c:v>
                </c:pt>
                <c:pt idx="1">
                  <c:v>長さの計算</c:v>
                </c:pt>
                <c:pt idx="2">
                  <c:v>整数の計算</c:v>
                </c:pt>
                <c:pt idx="3">
                  <c:v>資料の調べ方</c:v>
                </c:pt>
              </c:strCache>
            </c:strRef>
          </c:cat>
          <c:val>
            <c:numRef>
              <c:f>算数_分析用グラフ!$C$232:$C$235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583-9CD1-DEE6CA69A9E2}"/>
            </c:ext>
          </c:extLst>
        </c:ser>
        <c:ser>
          <c:idx val="1"/>
          <c:order val="1"/>
          <c:tx>
            <c:strRef>
              <c:f>算数_分析用グラフ!$D$231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算数_分析用グラフ!$B$232:$B$235</c:f>
              <c:strCache>
                <c:ptCount val="4"/>
                <c:pt idx="0">
                  <c:v>面積の計算</c:v>
                </c:pt>
                <c:pt idx="1">
                  <c:v>長さの計算</c:v>
                </c:pt>
                <c:pt idx="2">
                  <c:v>整数の計算</c:v>
                </c:pt>
                <c:pt idx="3">
                  <c:v>資料の調べ方</c:v>
                </c:pt>
              </c:strCache>
            </c:strRef>
          </c:cat>
          <c:val>
            <c:numRef>
              <c:f>算数_分析用グラフ!$D$232:$D$235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1-4583-9CD1-DEE6CA69A9E2}"/>
            </c:ext>
          </c:extLst>
        </c:ser>
        <c:ser>
          <c:idx val="2"/>
          <c:order val="2"/>
          <c:tx>
            <c:strRef>
              <c:f>算数_分析用グラフ!$E$231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算数_分析用グラフ!$B$232:$B$235</c:f>
              <c:strCache>
                <c:ptCount val="4"/>
                <c:pt idx="0">
                  <c:v>面積の計算</c:v>
                </c:pt>
                <c:pt idx="1">
                  <c:v>長さの計算</c:v>
                </c:pt>
                <c:pt idx="2">
                  <c:v>整数の計算</c:v>
                </c:pt>
                <c:pt idx="3">
                  <c:v>資料の調べ方</c:v>
                </c:pt>
              </c:strCache>
            </c:strRef>
          </c:cat>
          <c:val>
            <c:numRef>
              <c:f>算数_分析用グラフ!$E$232:$E$235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1-4583-9CD1-DEE6CA69A9E2}"/>
            </c:ext>
          </c:extLst>
        </c:ser>
        <c:ser>
          <c:idx val="3"/>
          <c:order val="3"/>
          <c:tx>
            <c:strRef>
              <c:f>算数_分析用グラフ!$F$231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算数_分析用グラフ!$B$232:$B$235</c:f>
              <c:strCache>
                <c:ptCount val="4"/>
                <c:pt idx="0">
                  <c:v>面積の計算</c:v>
                </c:pt>
                <c:pt idx="1">
                  <c:v>長さの計算</c:v>
                </c:pt>
                <c:pt idx="2">
                  <c:v>整数の計算</c:v>
                </c:pt>
                <c:pt idx="3">
                  <c:v>資料の調べ方</c:v>
                </c:pt>
              </c:strCache>
            </c:strRef>
          </c:cat>
          <c:val>
            <c:numRef>
              <c:f>算数_分析用グラフ!$F$232:$F$235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C1-4583-9CD1-DEE6CA69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678697760"/>
        <c:axId val="1678703168"/>
      </c:barChart>
      <c:catAx>
        <c:axId val="16786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8703168"/>
        <c:crosses val="autoZero"/>
        <c:auto val="1"/>
        <c:lblAlgn val="ctr"/>
        <c:lblOffset val="100"/>
        <c:noMultiLvlLbl val="0"/>
      </c:catAx>
      <c:valAx>
        <c:axId val="16787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86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MFT</a:t>
            </a:r>
            <a:r>
              <a:rPr lang="ja-JP"/>
              <a:t>国語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'順位による偏差値算出（国語）'!$C$2:$C$3</c:f>
              <c:strCache>
                <c:ptCount val="2"/>
                <c:pt idx="0">
                  <c:v>国語</c:v>
                </c:pt>
                <c:pt idx="1">
                  <c:v>得点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'順位による偏差値算出（国語）'!$B$4:$B$12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'順位による偏差値算出（国語）'!$C$4:$C$12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5-41B2-8CC6-A8B1FB3A7A2A}"/>
            </c:ext>
          </c:extLst>
        </c:ser>
        <c:ser>
          <c:idx val="1"/>
          <c:order val="1"/>
          <c:tx>
            <c:strRef>
              <c:f>'順位による偏差値算出（国語）'!$D$2:$D$3</c:f>
              <c:strCache>
                <c:ptCount val="2"/>
                <c:pt idx="0">
                  <c:v>国語</c:v>
                </c:pt>
                <c:pt idx="1">
                  <c:v>平均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'順位による偏差値算出（国語）'!$B$4:$B$12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'順位による偏差値算出（国語）'!$D$4:$D$12</c:f>
              <c:numCache>
                <c:formatCode>General</c:formatCode>
                <c:ptCount val="9"/>
                <c:pt idx="0">
                  <c:v>70.5</c:v>
                </c:pt>
                <c:pt idx="1">
                  <c:v>72.400000000000006</c:v>
                </c:pt>
                <c:pt idx="2">
                  <c:v>74.400000000000006</c:v>
                </c:pt>
                <c:pt idx="3">
                  <c:v>68.7</c:v>
                </c:pt>
                <c:pt idx="4">
                  <c:v>65.7</c:v>
                </c:pt>
                <c:pt idx="5">
                  <c:v>71</c:v>
                </c:pt>
                <c:pt idx="6">
                  <c:v>74.3</c:v>
                </c:pt>
                <c:pt idx="7">
                  <c:v>84.1</c:v>
                </c:pt>
                <c:pt idx="8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5-41B2-8CC6-A8B1FB3A7A2A}"/>
            </c:ext>
          </c:extLst>
        </c:ser>
        <c:ser>
          <c:idx val="2"/>
          <c:order val="2"/>
          <c:tx>
            <c:strRef>
              <c:f>'順位による偏差値算出（国語）'!$E$2:$E$3</c:f>
              <c:strCache>
                <c:ptCount val="2"/>
                <c:pt idx="0">
                  <c:v>国語</c:v>
                </c:pt>
                <c:pt idx="1">
                  <c:v>評価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'順位による偏差値算出（国語）'!$B$4:$B$12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'順位による偏差値算出（国語）'!$E$4:$E$12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55-41B2-8CC6-A8B1FB3A7A2A}"/>
            </c:ext>
          </c:extLst>
        </c:ser>
        <c:ser>
          <c:idx val="6"/>
          <c:order val="6"/>
          <c:tx>
            <c:strRef>
              <c:f>'順位による偏差値算出（国語）'!$I$2:$I$3</c:f>
              <c:strCache>
                <c:ptCount val="2"/>
                <c:pt idx="0">
                  <c:v>国語</c:v>
                </c:pt>
                <c:pt idx="1">
                  <c:v>偏差値</c:v>
                </c:pt>
              </c:strCache>
            </c:strRef>
          </c:tx>
          <c:spPr>
            <a:ln w="38100" cap="rnd" cmpd="tri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'順位による偏差値算出（国語）'!$B$4:$B$12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'順位による偏差値算出（国語）'!$I$4:$I$12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55-41B2-8CC6-A8B1FB3A7A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55774239"/>
        <c:axId val="130773809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'順位による偏差値算出（国語）'!$F$2:$F$3</c15:sqref>
                        </c15:formulaRef>
                      </c:ext>
                    </c:extLst>
                    <c:strCache>
                      <c:ptCount val="2"/>
                      <c:pt idx="0">
                        <c:v>国語</c:v>
                      </c:pt>
                      <c:pt idx="1">
                        <c:v>総数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'順位による偏差値算出（国語）'!$B$4:$B$12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'順位による偏差値算出（国語）'!$F$4:$F$12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1842</c:v>
                      </c:pt>
                      <c:pt idx="1">
                        <c:v>1895</c:v>
                      </c:pt>
                      <c:pt idx="2">
                        <c:v>2109</c:v>
                      </c:pt>
                      <c:pt idx="3">
                        <c:v>2314</c:v>
                      </c:pt>
                      <c:pt idx="4">
                        <c:v>2288</c:v>
                      </c:pt>
                      <c:pt idx="5">
                        <c:v>2351</c:v>
                      </c:pt>
                      <c:pt idx="6">
                        <c:v>3165</c:v>
                      </c:pt>
                      <c:pt idx="7">
                        <c:v>3072</c:v>
                      </c:pt>
                      <c:pt idx="8">
                        <c:v>3210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155-41B2-8CC6-A8B1FB3A7A2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'順位による偏差値算出（国語）'!$G$2:$G$3</c15:sqref>
                        </c15:formulaRef>
                      </c:ext>
                    </c:extLst>
                    <c:strCache>
                      <c:ptCount val="2"/>
                      <c:pt idx="0">
                        <c:v>国語</c:v>
                      </c:pt>
                      <c:pt idx="1">
                        <c:v>順位</c:v>
                      </c:pt>
                    </c:strCache>
                  </c:strRef>
                </c:tx>
                <c:spPr>
                  <a:ln w="222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'順位による偏差値算出（国語）'!$G$4:$G$12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55-41B2-8CC6-A8B1FB3A7A2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'順位による偏差値算出（国語）'!$H$2:$H$3</c15:sqref>
                        </c15:formulaRef>
                      </c:ext>
                    </c:extLst>
                    <c:strCache>
                      <c:ptCount val="2"/>
                      <c:pt idx="0">
                        <c:v>国語</c:v>
                      </c:pt>
                      <c:pt idx="1">
                        <c:v>％</c:v>
                      </c:pt>
                    </c:strCache>
                  </c:strRef>
                </c:tx>
                <c:spPr>
                  <a:ln w="222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'順位による偏差値算出（国語）'!$H$4:$H$12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155-41B2-8CC6-A8B1FB3A7A2A}"/>
                  </c:ext>
                </c:extLst>
              </c15:ser>
            </c15:filteredLineSeries>
          </c:ext>
        </c:extLst>
      </c:lineChart>
      <c:catAx>
        <c:axId val="1455774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&quot;月&quot;d&quot;日&quot;yyyy&quot;年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7738095"/>
        <c:crosses val="autoZero"/>
        <c:auto val="0"/>
        <c:lblAlgn val="ctr"/>
        <c:lblOffset val="100"/>
        <c:noMultiLvlLbl val="0"/>
      </c:catAx>
      <c:valAx>
        <c:axId val="130773809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77423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(4/17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国語_分析用グラフ!$C$62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国語_分析用グラフ!$B$65:$B$75</c:f>
              <c:strCache>
                <c:ptCount val="11"/>
                <c:pt idx="0">
                  <c:v>読み</c:v>
                </c:pt>
                <c:pt idx="1">
                  <c:v>書き</c:v>
                </c:pt>
                <c:pt idx="2">
                  <c:v>理由</c:v>
                </c:pt>
                <c:pt idx="3">
                  <c:v>考え</c:v>
                </c:pt>
                <c:pt idx="4">
                  <c:v>細部</c:v>
                </c:pt>
                <c:pt idx="5">
                  <c:v>様子</c:v>
                </c:pt>
                <c:pt idx="6">
                  <c:v>場面</c:v>
                </c:pt>
                <c:pt idx="7">
                  <c:v>記述</c:v>
                </c:pt>
                <c:pt idx="8">
                  <c:v>比喩</c:v>
                </c:pt>
                <c:pt idx="9">
                  <c:v>細部表現</c:v>
                </c:pt>
                <c:pt idx="10">
                  <c:v>言い換え</c:v>
                </c:pt>
              </c:strCache>
            </c:strRef>
          </c:cat>
          <c:val>
            <c:numRef>
              <c:f>国語_分析用グラフ!$C$65:$C$75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5-4EF2-AC8C-41DA198876D3}"/>
            </c:ext>
          </c:extLst>
        </c:ser>
        <c:ser>
          <c:idx val="1"/>
          <c:order val="1"/>
          <c:tx>
            <c:strRef>
              <c:f>国語_分析用グラフ!$D$62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国語_分析用グラフ!$B$65:$B$75</c:f>
              <c:strCache>
                <c:ptCount val="11"/>
                <c:pt idx="0">
                  <c:v>読み</c:v>
                </c:pt>
                <c:pt idx="1">
                  <c:v>書き</c:v>
                </c:pt>
                <c:pt idx="2">
                  <c:v>理由</c:v>
                </c:pt>
                <c:pt idx="3">
                  <c:v>考え</c:v>
                </c:pt>
                <c:pt idx="4">
                  <c:v>細部</c:v>
                </c:pt>
                <c:pt idx="5">
                  <c:v>様子</c:v>
                </c:pt>
                <c:pt idx="6">
                  <c:v>場面</c:v>
                </c:pt>
                <c:pt idx="7">
                  <c:v>記述</c:v>
                </c:pt>
                <c:pt idx="8">
                  <c:v>比喩</c:v>
                </c:pt>
                <c:pt idx="9">
                  <c:v>細部表現</c:v>
                </c:pt>
                <c:pt idx="10">
                  <c:v>言い換え</c:v>
                </c:pt>
              </c:strCache>
            </c:strRef>
          </c:cat>
          <c:val>
            <c:numRef>
              <c:f>国語_分析用グラフ!$D$65:$D$75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5-4EF2-AC8C-41DA198876D3}"/>
            </c:ext>
          </c:extLst>
        </c:ser>
        <c:ser>
          <c:idx val="2"/>
          <c:order val="2"/>
          <c:tx>
            <c:strRef>
              <c:f>国語_分析用グラフ!$E$62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国語_分析用グラフ!$B$65:$B$75</c:f>
              <c:strCache>
                <c:ptCount val="11"/>
                <c:pt idx="0">
                  <c:v>読み</c:v>
                </c:pt>
                <c:pt idx="1">
                  <c:v>書き</c:v>
                </c:pt>
                <c:pt idx="2">
                  <c:v>理由</c:v>
                </c:pt>
                <c:pt idx="3">
                  <c:v>考え</c:v>
                </c:pt>
                <c:pt idx="4">
                  <c:v>細部</c:v>
                </c:pt>
                <c:pt idx="5">
                  <c:v>様子</c:v>
                </c:pt>
                <c:pt idx="6">
                  <c:v>場面</c:v>
                </c:pt>
                <c:pt idx="7">
                  <c:v>記述</c:v>
                </c:pt>
                <c:pt idx="8">
                  <c:v>比喩</c:v>
                </c:pt>
                <c:pt idx="9">
                  <c:v>細部表現</c:v>
                </c:pt>
                <c:pt idx="10">
                  <c:v>言い換え</c:v>
                </c:pt>
              </c:strCache>
            </c:strRef>
          </c:cat>
          <c:val>
            <c:numRef>
              <c:f>国語_分析用グラフ!$E$65:$E$75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5-4EF2-AC8C-41DA198876D3}"/>
            </c:ext>
          </c:extLst>
        </c:ser>
        <c:ser>
          <c:idx val="3"/>
          <c:order val="3"/>
          <c:tx>
            <c:strRef>
              <c:f>国語_分析用グラフ!$F$62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国語_分析用グラフ!$B$65:$B$75</c:f>
              <c:strCache>
                <c:ptCount val="11"/>
                <c:pt idx="0">
                  <c:v>読み</c:v>
                </c:pt>
                <c:pt idx="1">
                  <c:v>書き</c:v>
                </c:pt>
                <c:pt idx="2">
                  <c:v>理由</c:v>
                </c:pt>
                <c:pt idx="3">
                  <c:v>考え</c:v>
                </c:pt>
                <c:pt idx="4">
                  <c:v>細部</c:v>
                </c:pt>
                <c:pt idx="5">
                  <c:v>様子</c:v>
                </c:pt>
                <c:pt idx="6">
                  <c:v>場面</c:v>
                </c:pt>
                <c:pt idx="7">
                  <c:v>記述</c:v>
                </c:pt>
                <c:pt idx="8">
                  <c:v>比喩</c:v>
                </c:pt>
                <c:pt idx="9">
                  <c:v>細部表現</c:v>
                </c:pt>
                <c:pt idx="10">
                  <c:v>言い換え</c:v>
                </c:pt>
              </c:strCache>
            </c:strRef>
          </c:cat>
          <c:val>
            <c:numRef>
              <c:f>国語_分析用グラフ!$F$65:$F$75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5-4EF2-AC8C-41DA1988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787727"/>
        <c:axId val="492550655"/>
      </c:barChart>
      <c:catAx>
        <c:axId val="63778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92550655"/>
        <c:crosses val="autoZero"/>
        <c:auto val="1"/>
        <c:lblAlgn val="ctr"/>
        <c:lblOffset val="100"/>
        <c:noMultiLvlLbl val="0"/>
      </c:catAx>
      <c:valAx>
        <c:axId val="49255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3778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MFT</a:t>
            </a:r>
            <a:r>
              <a:rPr lang="ja-JP"/>
              <a:t>算数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'順位による偏差値算出（算数）'!$C$2:$C$3</c:f>
              <c:strCache>
                <c:ptCount val="2"/>
                <c:pt idx="0">
                  <c:v>算数</c:v>
                </c:pt>
                <c:pt idx="1">
                  <c:v>得点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'順位による偏差値算出（算数）'!$B$4:$B$12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'順位による偏差値算出（算数）'!$C$4:$C$12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3-483A-A3FA-39229BC06725}"/>
            </c:ext>
          </c:extLst>
        </c:ser>
        <c:ser>
          <c:idx val="1"/>
          <c:order val="1"/>
          <c:tx>
            <c:strRef>
              <c:f>'順位による偏差値算出（算数）'!$D$2:$D$3</c:f>
              <c:strCache>
                <c:ptCount val="2"/>
                <c:pt idx="0">
                  <c:v>算数</c:v>
                </c:pt>
                <c:pt idx="1">
                  <c:v>平均</c:v>
                </c:pt>
              </c:strCache>
            </c:strRef>
          </c:tx>
          <c:spPr>
            <a:ln w="2222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'順位による偏差値算出（算数）'!$B$4:$B$12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'順位による偏差値算出（算数）'!$D$4:$D$12</c:f>
              <c:numCache>
                <c:formatCode>General</c:formatCode>
                <c:ptCount val="9"/>
                <c:pt idx="0">
                  <c:v>66.2</c:v>
                </c:pt>
                <c:pt idx="1">
                  <c:v>66.7</c:v>
                </c:pt>
                <c:pt idx="2">
                  <c:v>58.1</c:v>
                </c:pt>
                <c:pt idx="3">
                  <c:v>70.8</c:v>
                </c:pt>
                <c:pt idx="4">
                  <c:v>64.7</c:v>
                </c:pt>
                <c:pt idx="5">
                  <c:v>63.1</c:v>
                </c:pt>
                <c:pt idx="6">
                  <c:v>64.8</c:v>
                </c:pt>
                <c:pt idx="7">
                  <c:v>71</c:v>
                </c:pt>
                <c:pt idx="8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3-483A-A3FA-39229BC06725}"/>
            </c:ext>
          </c:extLst>
        </c:ser>
        <c:ser>
          <c:idx val="2"/>
          <c:order val="2"/>
          <c:tx>
            <c:strRef>
              <c:f>'順位による偏差値算出（算数）'!$E$2:$E$3</c:f>
              <c:strCache>
                <c:ptCount val="2"/>
                <c:pt idx="0">
                  <c:v>算数</c:v>
                </c:pt>
                <c:pt idx="1">
                  <c:v>評価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'順位による偏差値算出（算数）'!$B$4:$B$12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'順位による偏差値算出（算数）'!$E$4:$E$12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23-483A-A3FA-39229BC06725}"/>
            </c:ext>
          </c:extLst>
        </c:ser>
        <c:ser>
          <c:idx val="6"/>
          <c:order val="6"/>
          <c:tx>
            <c:strRef>
              <c:f>'順位による偏差値算出（算数）'!$I$2:$I$3</c:f>
              <c:strCache>
                <c:ptCount val="2"/>
                <c:pt idx="0">
                  <c:v>算数</c:v>
                </c:pt>
                <c:pt idx="1">
                  <c:v>偏差値</c:v>
                </c:pt>
              </c:strCache>
            </c:strRef>
          </c:tx>
          <c:spPr>
            <a:ln w="38100" cap="rnd" cmpd="tri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'順位による偏差値算出（算数）'!$B$4:$B$12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'順位による偏差値算出（算数）'!$I$4:$I$12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23-483A-A3FA-39229BC067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51930432"/>
        <c:axId val="15947742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'順位による偏差値算出（算数）'!$F$2:$F$3</c15:sqref>
                        </c15:formulaRef>
                      </c:ext>
                    </c:extLst>
                    <c:strCache>
                      <c:ptCount val="2"/>
                      <c:pt idx="0">
                        <c:v>算数</c:v>
                      </c:pt>
                      <c:pt idx="1">
                        <c:v>総数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'順位による偏差値算出（算数）'!$B$4:$B$12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'順位による偏差値算出（算数）'!$F$4:$F$12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1842</c:v>
                      </c:pt>
                      <c:pt idx="1">
                        <c:v>1895</c:v>
                      </c:pt>
                      <c:pt idx="2">
                        <c:v>2109</c:v>
                      </c:pt>
                      <c:pt idx="3">
                        <c:v>2314</c:v>
                      </c:pt>
                      <c:pt idx="4">
                        <c:v>2288</c:v>
                      </c:pt>
                      <c:pt idx="5">
                        <c:v>2351</c:v>
                      </c:pt>
                      <c:pt idx="6">
                        <c:v>3165</c:v>
                      </c:pt>
                      <c:pt idx="7">
                        <c:v>3072</c:v>
                      </c:pt>
                      <c:pt idx="8">
                        <c:v>3210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623-483A-A3FA-39229BC0672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'順位による偏差値算出（算数）'!$G$2:$G$3</c15:sqref>
                        </c15:formulaRef>
                      </c:ext>
                    </c:extLst>
                    <c:strCache>
                      <c:ptCount val="2"/>
                      <c:pt idx="0">
                        <c:v>算数</c:v>
                      </c:pt>
                      <c:pt idx="1">
                        <c:v>順位</c:v>
                      </c:pt>
                    </c:strCache>
                  </c:strRef>
                </c:tx>
                <c:spPr>
                  <a:ln w="222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'順位による偏差値算出（算数）'!$G$4:$G$12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623-483A-A3FA-39229BC0672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'順位による偏差値算出（算数）'!$H$2:$H$3</c15:sqref>
                        </c15:formulaRef>
                      </c:ext>
                    </c:extLst>
                    <c:strCache>
                      <c:ptCount val="2"/>
                      <c:pt idx="0">
                        <c:v>算数</c:v>
                      </c:pt>
                      <c:pt idx="1">
                        <c:v>％</c:v>
                      </c:pt>
                    </c:strCache>
                  </c:strRef>
                </c:tx>
                <c:spPr>
                  <a:ln w="222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'順位による偏差値算出（算数）'!$H$4:$H$12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23-483A-A3FA-39229BC06725}"/>
                  </c:ext>
                </c:extLst>
              </c15:ser>
            </c15:filteredLineSeries>
          </c:ext>
        </c:extLst>
      </c:lineChart>
      <c:catAx>
        <c:axId val="175193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&quot;月&quot;d&quot;日&quot;yyyy&quot;年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4774288"/>
        <c:crosses val="autoZero"/>
        <c:auto val="0"/>
        <c:lblAlgn val="ctr"/>
        <c:lblOffset val="100"/>
        <c:noMultiLvlLbl val="0"/>
      </c:catAx>
      <c:valAx>
        <c:axId val="159477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19304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MFT2</a:t>
            </a:r>
            <a:r>
              <a:rPr lang="ja-JP"/>
              <a:t>科目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'順位による偏差値算出（2科目）'!$C$2:$C$3</c:f>
              <c:strCache>
                <c:ptCount val="2"/>
                <c:pt idx="0">
                  <c:v>2科目</c:v>
                </c:pt>
                <c:pt idx="1">
                  <c:v>得点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'順位による偏差値算出（2科目）'!$B$4:$B$12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'順位による偏差値算出（2科目）'!$C$4:$C$12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CD1-BBEA-0FCDFFDA83E4}"/>
            </c:ext>
          </c:extLst>
        </c:ser>
        <c:ser>
          <c:idx val="1"/>
          <c:order val="1"/>
          <c:tx>
            <c:strRef>
              <c:f>'順位による偏差値算出（2科目）'!$D$2:$D$3</c:f>
              <c:strCache>
                <c:ptCount val="2"/>
                <c:pt idx="0">
                  <c:v>2科目</c:v>
                </c:pt>
                <c:pt idx="1">
                  <c:v>平均</c:v>
                </c:pt>
              </c:strCache>
            </c:strRef>
          </c:tx>
          <c:spPr>
            <a:ln w="2222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'順位による偏差値算出（2科目）'!$B$4:$B$12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'順位による偏差値算出（2科目）'!$D$4:$D$12</c:f>
              <c:numCache>
                <c:formatCode>General</c:formatCode>
                <c:ptCount val="9"/>
                <c:pt idx="0">
                  <c:v>136.69999999999999</c:v>
                </c:pt>
                <c:pt idx="1">
                  <c:v>139.10000000000002</c:v>
                </c:pt>
                <c:pt idx="2">
                  <c:v>132.5</c:v>
                </c:pt>
                <c:pt idx="3">
                  <c:v>139.5</c:v>
                </c:pt>
                <c:pt idx="4">
                  <c:v>130.4</c:v>
                </c:pt>
                <c:pt idx="5">
                  <c:v>134.1</c:v>
                </c:pt>
                <c:pt idx="6">
                  <c:v>139.1</c:v>
                </c:pt>
                <c:pt idx="7">
                  <c:v>155.1</c:v>
                </c:pt>
                <c:pt idx="8">
                  <c:v>146.10000000000002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CD1-BBEA-0FCDFFDA83E4}"/>
            </c:ext>
          </c:extLst>
        </c:ser>
        <c:ser>
          <c:idx val="2"/>
          <c:order val="2"/>
          <c:tx>
            <c:strRef>
              <c:f>'順位による偏差値算出（2科目）'!$E$2:$E$3</c:f>
              <c:strCache>
                <c:ptCount val="2"/>
                <c:pt idx="0">
                  <c:v>2科目</c:v>
                </c:pt>
                <c:pt idx="1">
                  <c:v>評価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'順位による偏差値算出（2科目）'!$B$4:$B$12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'順位による偏差値算出（2科目）'!$E$4:$E$12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F-4CD1-BBEA-0FCDFFDA83E4}"/>
            </c:ext>
          </c:extLst>
        </c:ser>
        <c:ser>
          <c:idx val="6"/>
          <c:order val="6"/>
          <c:tx>
            <c:strRef>
              <c:f>'順位による偏差値算出（2科目）'!$I$2:$I$3</c:f>
              <c:strCache>
                <c:ptCount val="2"/>
                <c:pt idx="0">
                  <c:v>2科目</c:v>
                </c:pt>
                <c:pt idx="1">
                  <c:v>偏差値</c:v>
                </c:pt>
              </c:strCache>
            </c:strRef>
          </c:tx>
          <c:spPr>
            <a:ln w="38100" cap="rnd" cmpd="tri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'順位による偏差値算出（2科目）'!$B$4:$B$12</c:f>
              <c:numCache>
                <c:formatCode>m"月"d"日"yyyy"年"</c:formatCode>
                <c:ptCount val="9"/>
                <c:pt idx="0">
                  <c:v>44247</c:v>
                </c:pt>
                <c:pt idx="1">
                  <c:v>44285</c:v>
                </c:pt>
                <c:pt idx="2">
                  <c:v>44303</c:v>
                </c:pt>
                <c:pt idx="3">
                  <c:v>44338</c:v>
                </c:pt>
                <c:pt idx="4">
                  <c:v>44366</c:v>
                </c:pt>
                <c:pt idx="5">
                  <c:v>44394</c:v>
                </c:pt>
                <c:pt idx="6">
                  <c:v>44471</c:v>
                </c:pt>
                <c:pt idx="7">
                  <c:v>44499</c:v>
                </c:pt>
                <c:pt idx="8">
                  <c:v>44527</c:v>
                </c:pt>
              </c:numCache>
            </c:numRef>
          </c:cat>
          <c:val>
            <c:numRef>
              <c:f>'順位による偏差値算出（2科目）'!$I$4:$I$12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8F-4CD1-BBEA-0FCDFFDA83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56696736"/>
        <c:axId val="17989290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'順位による偏差値算出（2科目）'!$F$2:$F$3</c15:sqref>
                        </c15:formulaRef>
                      </c:ext>
                    </c:extLst>
                    <c:strCache>
                      <c:ptCount val="2"/>
                      <c:pt idx="0">
                        <c:v>2科目</c:v>
                      </c:pt>
                      <c:pt idx="1">
                        <c:v>総数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'順位による偏差値算出（2科目）'!$B$4:$B$12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'順位による偏差値算出（2科目）'!$F$4:$F$12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1842</c:v>
                      </c:pt>
                      <c:pt idx="1">
                        <c:v>1895</c:v>
                      </c:pt>
                      <c:pt idx="2">
                        <c:v>2109</c:v>
                      </c:pt>
                      <c:pt idx="3">
                        <c:v>2314</c:v>
                      </c:pt>
                      <c:pt idx="4">
                        <c:v>2288</c:v>
                      </c:pt>
                      <c:pt idx="5">
                        <c:v>2351</c:v>
                      </c:pt>
                      <c:pt idx="6">
                        <c:v>3165</c:v>
                      </c:pt>
                      <c:pt idx="7">
                        <c:v>3072</c:v>
                      </c:pt>
                      <c:pt idx="8">
                        <c:v>3210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258F-4CD1-BBEA-0FCDFFDA83E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'順位による偏差値算出（2科目）'!$G$2:$G$3</c15:sqref>
                        </c15:formulaRef>
                      </c:ext>
                    </c:extLst>
                    <c:strCache>
                      <c:ptCount val="2"/>
                      <c:pt idx="0">
                        <c:v>2科目</c:v>
                      </c:pt>
                      <c:pt idx="1">
                        <c:v>順位</c:v>
                      </c:pt>
                    </c:strCache>
                  </c:strRef>
                </c:tx>
                <c:spPr>
                  <a:ln w="222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'順位による偏差値算出（2科目）'!$G$4:$G$12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8F-4CD1-BBEA-0FCDFFDA83E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'順位による偏差値算出（2科目）'!$H$2:$H$3</c15:sqref>
                        </c15:formulaRef>
                      </c:ext>
                    </c:extLst>
                    <c:strCache>
                      <c:ptCount val="2"/>
                      <c:pt idx="0">
                        <c:v>2科目</c:v>
                      </c:pt>
                      <c:pt idx="1">
                        <c:v>％</c:v>
                      </c:pt>
                    </c:strCache>
                  </c:strRef>
                </c:tx>
                <c:spPr>
                  <a:ln w="222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'順位による偏差値算出（2科目）'!$B$4:$B$12</c15:sqref>
                        </c15:formulaRef>
                      </c:ext>
                    </c:extLst>
                    <c:numCache>
                      <c:formatCode>m"月"d"日"yyyy"年"</c:formatCode>
                      <c:ptCount val="9"/>
                      <c:pt idx="0">
                        <c:v>44247</c:v>
                      </c:pt>
                      <c:pt idx="1">
                        <c:v>44285</c:v>
                      </c:pt>
                      <c:pt idx="2">
                        <c:v>44303</c:v>
                      </c:pt>
                      <c:pt idx="3">
                        <c:v>44338</c:v>
                      </c:pt>
                      <c:pt idx="4">
                        <c:v>44366</c:v>
                      </c:pt>
                      <c:pt idx="5">
                        <c:v>44394</c:v>
                      </c:pt>
                      <c:pt idx="6">
                        <c:v>44471</c:v>
                      </c:pt>
                      <c:pt idx="7">
                        <c:v>44499</c:v>
                      </c:pt>
                      <c:pt idx="8">
                        <c:v>44527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'順位による偏差値算出（2科目）'!$H$4:$H$12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8F-4CD1-BBEA-0FCDFFDA83E4}"/>
                  </c:ext>
                </c:extLst>
              </c15:ser>
            </c15:filteredLineSeries>
          </c:ext>
        </c:extLst>
      </c:lineChart>
      <c:catAx>
        <c:axId val="175669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&quot;月&quot;d&quot;日&quot;yyyy&quot;年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8929024"/>
        <c:crosses val="autoZero"/>
        <c:auto val="0"/>
        <c:lblAlgn val="ctr"/>
        <c:lblOffset val="100"/>
        <c:noMultiLvlLbl val="0"/>
      </c:catAx>
      <c:valAx>
        <c:axId val="179892902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6967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(2/20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国語_分析用グラフ!$C$2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国語_分析用グラフ!$B$3:$B$10</c:f>
              <c:strCache>
                <c:ptCount val="8"/>
                <c:pt idx="0">
                  <c:v>書き</c:v>
                </c:pt>
                <c:pt idx="1">
                  <c:v>読み</c:v>
                </c:pt>
                <c:pt idx="2">
                  <c:v>記述</c:v>
                </c:pt>
                <c:pt idx="3">
                  <c:v>気持ち</c:v>
                </c:pt>
                <c:pt idx="4">
                  <c:v>理由</c:v>
                </c:pt>
                <c:pt idx="5">
                  <c:v>口調</c:v>
                </c:pt>
                <c:pt idx="6">
                  <c:v>様子</c:v>
                </c:pt>
                <c:pt idx="7">
                  <c:v>登場人物</c:v>
                </c:pt>
              </c:strCache>
            </c:strRef>
          </c:cat>
          <c:val>
            <c:numRef>
              <c:f>国語_分析用グラフ!$C$3:$C$10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1C6-88FF-5A8054E5D964}"/>
            </c:ext>
          </c:extLst>
        </c:ser>
        <c:ser>
          <c:idx val="1"/>
          <c:order val="1"/>
          <c:tx>
            <c:strRef>
              <c:f>国語_分析用グラフ!$D$2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国語_分析用グラフ!$B$3:$B$10</c:f>
              <c:strCache>
                <c:ptCount val="8"/>
                <c:pt idx="0">
                  <c:v>書き</c:v>
                </c:pt>
                <c:pt idx="1">
                  <c:v>読み</c:v>
                </c:pt>
                <c:pt idx="2">
                  <c:v>記述</c:v>
                </c:pt>
                <c:pt idx="3">
                  <c:v>気持ち</c:v>
                </c:pt>
                <c:pt idx="4">
                  <c:v>理由</c:v>
                </c:pt>
                <c:pt idx="5">
                  <c:v>口調</c:v>
                </c:pt>
                <c:pt idx="6">
                  <c:v>様子</c:v>
                </c:pt>
                <c:pt idx="7">
                  <c:v>登場人物</c:v>
                </c:pt>
              </c:strCache>
            </c:strRef>
          </c:cat>
          <c:val>
            <c:numRef>
              <c:f>国語_分析用グラフ!$D$3:$D$10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1C6-88FF-5A8054E5D964}"/>
            </c:ext>
          </c:extLst>
        </c:ser>
        <c:ser>
          <c:idx val="2"/>
          <c:order val="2"/>
          <c:tx>
            <c:strRef>
              <c:f>国語_分析用グラフ!$E$2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国語_分析用グラフ!$B$3:$B$10</c:f>
              <c:strCache>
                <c:ptCount val="8"/>
                <c:pt idx="0">
                  <c:v>書き</c:v>
                </c:pt>
                <c:pt idx="1">
                  <c:v>読み</c:v>
                </c:pt>
                <c:pt idx="2">
                  <c:v>記述</c:v>
                </c:pt>
                <c:pt idx="3">
                  <c:v>気持ち</c:v>
                </c:pt>
                <c:pt idx="4">
                  <c:v>理由</c:v>
                </c:pt>
                <c:pt idx="5">
                  <c:v>口調</c:v>
                </c:pt>
                <c:pt idx="6">
                  <c:v>様子</c:v>
                </c:pt>
                <c:pt idx="7">
                  <c:v>登場人物</c:v>
                </c:pt>
              </c:strCache>
            </c:strRef>
          </c:cat>
          <c:val>
            <c:numRef>
              <c:f>国語_分析用グラフ!$E$3:$E$10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1C6-88FF-5A8054E5D964}"/>
            </c:ext>
          </c:extLst>
        </c:ser>
        <c:ser>
          <c:idx val="3"/>
          <c:order val="3"/>
          <c:tx>
            <c:strRef>
              <c:f>国語_分析用グラフ!$F$2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国語_分析用グラフ!$B$3:$B$10</c:f>
              <c:strCache>
                <c:ptCount val="8"/>
                <c:pt idx="0">
                  <c:v>書き</c:v>
                </c:pt>
                <c:pt idx="1">
                  <c:v>読み</c:v>
                </c:pt>
                <c:pt idx="2">
                  <c:v>記述</c:v>
                </c:pt>
                <c:pt idx="3">
                  <c:v>気持ち</c:v>
                </c:pt>
                <c:pt idx="4">
                  <c:v>理由</c:v>
                </c:pt>
                <c:pt idx="5">
                  <c:v>口調</c:v>
                </c:pt>
                <c:pt idx="6">
                  <c:v>様子</c:v>
                </c:pt>
                <c:pt idx="7">
                  <c:v>登場人物</c:v>
                </c:pt>
              </c:strCache>
            </c:strRef>
          </c:cat>
          <c:val>
            <c:numRef>
              <c:f>国語_分析用グラフ!$F$3:$F$10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30-41C6-88FF-5A8054E5D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793727"/>
        <c:axId val="492551071"/>
      </c:barChart>
      <c:catAx>
        <c:axId val="63779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92551071"/>
        <c:crosses val="autoZero"/>
        <c:auto val="1"/>
        <c:lblAlgn val="ctr"/>
        <c:lblOffset val="100"/>
        <c:noMultiLvlLbl val="0"/>
      </c:catAx>
      <c:valAx>
        <c:axId val="49255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3779372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マイファーストテスト（</a:t>
            </a:r>
            <a:r>
              <a:rPr lang="en-US"/>
              <a:t>5/22</a:t>
            </a:r>
            <a:r>
              <a:rPr lang="ja-JP"/>
              <a:t>実施）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国語_分析用グラフ!$C$98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国語_分析用グラフ!$B$99:$B$109</c:f>
              <c:strCache>
                <c:ptCount val="11"/>
                <c:pt idx="0">
                  <c:v>書き</c:v>
                </c:pt>
                <c:pt idx="1">
                  <c:v>読み</c:v>
                </c:pt>
                <c:pt idx="2">
                  <c:v>理由</c:v>
                </c:pt>
                <c:pt idx="3">
                  <c:v>考え</c:v>
                </c:pt>
                <c:pt idx="4">
                  <c:v>出来事</c:v>
                </c:pt>
                <c:pt idx="5">
                  <c:v>様子</c:v>
                </c:pt>
                <c:pt idx="6">
                  <c:v>理由</c:v>
                </c:pt>
                <c:pt idx="7">
                  <c:v>記述</c:v>
                </c:pt>
                <c:pt idx="8">
                  <c:v>抽象化</c:v>
                </c:pt>
                <c:pt idx="9">
                  <c:v>具体化</c:v>
                </c:pt>
                <c:pt idx="10">
                  <c:v>情景</c:v>
                </c:pt>
              </c:strCache>
            </c:strRef>
          </c:cat>
          <c:val>
            <c:numRef>
              <c:f>国語_分析用グラフ!$C$99:$C$109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A-4A64-8805-6C1990524B87}"/>
            </c:ext>
          </c:extLst>
        </c:ser>
        <c:ser>
          <c:idx val="1"/>
          <c:order val="1"/>
          <c:tx>
            <c:strRef>
              <c:f>国語_分析用グラフ!$D$98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国語_分析用グラフ!$B$99:$B$109</c:f>
              <c:strCache>
                <c:ptCount val="11"/>
                <c:pt idx="0">
                  <c:v>書き</c:v>
                </c:pt>
                <c:pt idx="1">
                  <c:v>読み</c:v>
                </c:pt>
                <c:pt idx="2">
                  <c:v>理由</c:v>
                </c:pt>
                <c:pt idx="3">
                  <c:v>考え</c:v>
                </c:pt>
                <c:pt idx="4">
                  <c:v>出来事</c:v>
                </c:pt>
                <c:pt idx="5">
                  <c:v>様子</c:v>
                </c:pt>
                <c:pt idx="6">
                  <c:v>理由</c:v>
                </c:pt>
                <c:pt idx="7">
                  <c:v>記述</c:v>
                </c:pt>
                <c:pt idx="8">
                  <c:v>抽象化</c:v>
                </c:pt>
                <c:pt idx="9">
                  <c:v>具体化</c:v>
                </c:pt>
                <c:pt idx="10">
                  <c:v>情景</c:v>
                </c:pt>
              </c:strCache>
            </c:strRef>
          </c:cat>
          <c:val>
            <c:numRef>
              <c:f>国語_分析用グラフ!$D$99:$D$109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A-4A64-8805-6C1990524B87}"/>
            </c:ext>
          </c:extLst>
        </c:ser>
        <c:ser>
          <c:idx val="2"/>
          <c:order val="2"/>
          <c:tx>
            <c:strRef>
              <c:f>国語_分析用グラフ!$E$98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国語_分析用グラフ!$B$99:$B$109</c:f>
              <c:strCache>
                <c:ptCount val="11"/>
                <c:pt idx="0">
                  <c:v>書き</c:v>
                </c:pt>
                <c:pt idx="1">
                  <c:v>読み</c:v>
                </c:pt>
                <c:pt idx="2">
                  <c:v>理由</c:v>
                </c:pt>
                <c:pt idx="3">
                  <c:v>考え</c:v>
                </c:pt>
                <c:pt idx="4">
                  <c:v>出来事</c:v>
                </c:pt>
                <c:pt idx="5">
                  <c:v>様子</c:v>
                </c:pt>
                <c:pt idx="6">
                  <c:v>理由</c:v>
                </c:pt>
                <c:pt idx="7">
                  <c:v>記述</c:v>
                </c:pt>
                <c:pt idx="8">
                  <c:v>抽象化</c:v>
                </c:pt>
                <c:pt idx="9">
                  <c:v>具体化</c:v>
                </c:pt>
                <c:pt idx="10">
                  <c:v>情景</c:v>
                </c:pt>
              </c:strCache>
            </c:strRef>
          </c:cat>
          <c:val>
            <c:numRef>
              <c:f>国語_分析用グラフ!$E$99:$E$109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A-4A64-8805-6C1990524B87}"/>
            </c:ext>
          </c:extLst>
        </c:ser>
        <c:ser>
          <c:idx val="3"/>
          <c:order val="3"/>
          <c:tx>
            <c:strRef>
              <c:f>国語_分析用グラフ!$F$98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国語_分析用グラフ!$B$99:$B$109</c:f>
              <c:strCache>
                <c:ptCount val="11"/>
                <c:pt idx="0">
                  <c:v>書き</c:v>
                </c:pt>
                <c:pt idx="1">
                  <c:v>読み</c:v>
                </c:pt>
                <c:pt idx="2">
                  <c:v>理由</c:v>
                </c:pt>
                <c:pt idx="3">
                  <c:v>考え</c:v>
                </c:pt>
                <c:pt idx="4">
                  <c:v>出来事</c:v>
                </c:pt>
                <c:pt idx="5">
                  <c:v>様子</c:v>
                </c:pt>
                <c:pt idx="6">
                  <c:v>理由</c:v>
                </c:pt>
                <c:pt idx="7">
                  <c:v>記述</c:v>
                </c:pt>
                <c:pt idx="8">
                  <c:v>抽象化</c:v>
                </c:pt>
                <c:pt idx="9">
                  <c:v>具体化</c:v>
                </c:pt>
                <c:pt idx="10">
                  <c:v>情景</c:v>
                </c:pt>
              </c:strCache>
            </c:strRef>
          </c:cat>
          <c:val>
            <c:numRef>
              <c:f>国語_分析用グラフ!$F$99:$F$109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7A-4A64-8805-6C1990524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845855"/>
        <c:axId val="612925343"/>
      </c:barChart>
      <c:catAx>
        <c:axId val="57084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12925343"/>
        <c:crosses val="autoZero"/>
        <c:auto val="1"/>
        <c:lblAlgn val="ctr"/>
        <c:lblOffset val="100"/>
        <c:noMultiLvlLbl val="0"/>
      </c:catAx>
      <c:valAx>
        <c:axId val="61292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7084585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マイファーストテスト</a:t>
            </a:r>
            <a:r>
              <a:rPr lang="en-US"/>
              <a:t>(6/19</a:t>
            </a:r>
            <a:r>
              <a:rPr lang="ja-JP"/>
              <a:t>実施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国語_分析用グラフ!$C$132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国語_分析用グラフ!$B$133:$B$144</c:f>
              <c:strCache>
                <c:ptCount val="12"/>
                <c:pt idx="0">
                  <c:v>読み</c:v>
                </c:pt>
                <c:pt idx="1">
                  <c:v>書き</c:v>
                </c:pt>
                <c:pt idx="2">
                  <c:v>慣用句</c:v>
                </c:pt>
                <c:pt idx="3">
                  <c:v>記述</c:v>
                </c:pt>
                <c:pt idx="4">
                  <c:v>説明</c:v>
                </c:pt>
                <c:pt idx="5">
                  <c:v>具体化</c:v>
                </c:pt>
                <c:pt idx="6">
                  <c:v>動作</c:v>
                </c:pt>
                <c:pt idx="7">
                  <c:v>理由</c:v>
                </c:pt>
                <c:pt idx="8">
                  <c:v>様子</c:v>
                </c:pt>
                <c:pt idx="9">
                  <c:v>出来事</c:v>
                </c:pt>
                <c:pt idx="10">
                  <c:v>気持ち</c:v>
                </c:pt>
                <c:pt idx="11">
                  <c:v>象徴</c:v>
                </c:pt>
              </c:strCache>
            </c:strRef>
          </c:cat>
          <c:val>
            <c:numRef>
              <c:f>国語_分析用グラフ!$C$133:$C$144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7-4C91-9BB4-90AA80A1F6E4}"/>
            </c:ext>
          </c:extLst>
        </c:ser>
        <c:ser>
          <c:idx val="1"/>
          <c:order val="1"/>
          <c:tx>
            <c:strRef>
              <c:f>国語_分析用グラフ!$D$132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国語_分析用グラフ!$B$133:$B$144</c:f>
              <c:strCache>
                <c:ptCount val="12"/>
                <c:pt idx="0">
                  <c:v>読み</c:v>
                </c:pt>
                <c:pt idx="1">
                  <c:v>書き</c:v>
                </c:pt>
                <c:pt idx="2">
                  <c:v>慣用句</c:v>
                </c:pt>
                <c:pt idx="3">
                  <c:v>記述</c:v>
                </c:pt>
                <c:pt idx="4">
                  <c:v>説明</c:v>
                </c:pt>
                <c:pt idx="5">
                  <c:v>具体化</c:v>
                </c:pt>
                <c:pt idx="6">
                  <c:v>動作</c:v>
                </c:pt>
                <c:pt idx="7">
                  <c:v>理由</c:v>
                </c:pt>
                <c:pt idx="8">
                  <c:v>様子</c:v>
                </c:pt>
                <c:pt idx="9">
                  <c:v>出来事</c:v>
                </c:pt>
                <c:pt idx="10">
                  <c:v>気持ち</c:v>
                </c:pt>
                <c:pt idx="11">
                  <c:v>象徴</c:v>
                </c:pt>
              </c:strCache>
            </c:strRef>
          </c:cat>
          <c:val>
            <c:numRef>
              <c:f>国語_分析用グラフ!$D$133:$D$144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7-4C91-9BB4-90AA80A1F6E4}"/>
            </c:ext>
          </c:extLst>
        </c:ser>
        <c:ser>
          <c:idx val="2"/>
          <c:order val="2"/>
          <c:tx>
            <c:strRef>
              <c:f>国語_分析用グラフ!$E$132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国語_分析用グラフ!$B$133:$B$144</c:f>
              <c:strCache>
                <c:ptCount val="12"/>
                <c:pt idx="0">
                  <c:v>読み</c:v>
                </c:pt>
                <c:pt idx="1">
                  <c:v>書き</c:v>
                </c:pt>
                <c:pt idx="2">
                  <c:v>慣用句</c:v>
                </c:pt>
                <c:pt idx="3">
                  <c:v>記述</c:v>
                </c:pt>
                <c:pt idx="4">
                  <c:v>説明</c:v>
                </c:pt>
                <c:pt idx="5">
                  <c:v>具体化</c:v>
                </c:pt>
                <c:pt idx="6">
                  <c:v>動作</c:v>
                </c:pt>
                <c:pt idx="7">
                  <c:v>理由</c:v>
                </c:pt>
                <c:pt idx="8">
                  <c:v>様子</c:v>
                </c:pt>
                <c:pt idx="9">
                  <c:v>出来事</c:v>
                </c:pt>
                <c:pt idx="10">
                  <c:v>気持ち</c:v>
                </c:pt>
                <c:pt idx="11">
                  <c:v>象徴</c:v>
                </c:pt>
              </c:strCache>
            </c:strRef>
          </c:cat>
          <c:val>
            <c:numRef>
              <c:f>国語_分析用グラフ!$E$133:$E$144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7-4C91-9BB4-90AA80A1F6E4}"/>
            </c:ext>
          </c:extLst>
        </c:ser>
        <c:ser>
          <c:idx val="3"/>
          <c:order val="3"/>
          <c:tx>
            <c:strRef>
              <c:f>国語_分析用グラフ!$F$132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国語_分析用グラフ!$B$133:$B$144</c:f>
              <c:strCache>
                <c:ptCount val="12"/>
                <c:pt idx="0">
                  <c:v>読み</c:v>
                </c:pt>
                <c:pt idx="1">
                  <c:v>書き</c:v>
                </c:pt>
                <c:pt idx="2">
                  <c:v>慣用句</c:v>
                </c:pt>
                <c:pt idx="3">
                  <c:v>記述</c:v>
                </c:pt>
                <c:pt idx="4">
                  <c:v>説明</c:v>
                </c:pt>
                <c:pt idx="5">
                  <c:v>具体化</c:v>
                </c:pt>
                <c:pt idx="6">
                  <c:v>動作</c:v>
                </c:pt>
                <c:pt idx="7">
                  <c:v>理由</c:v>
                </c:pt>
                <c:pt idx="8">
                  <c:v>様子</c:v>
                </c:pt>
                <c:pt idx="9">
                  <c:v>出来事</c:v>
                </c:pt>
                <c:pt idx="10">
                  <c:v>気持ち</c:v>
                </c:pt>
                <c:pt idx="11">
                  <c:v>象徴</c:v>
                </c:pt>
              </c:strCache>
            </c:strRef>
          </c:cat>
          <c:val>
            <c:numRef>
              <c:f>国語_分析用グラフ!$F$133:$F$144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7-4C91-9BB4-90AA80A1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290143"/>
        <c:axId val="612532047"/>
      </c:barChart>
      <c:catAx>
        <c:axId val="59829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12532047"/>
        <c:crosses val="autoZero"/>
        <c:auto val="1"/>
        <c:lblAlgn val="ctr"/>
        <c:lblOffset val="100"/>
        <c:noMultiLvlLbl val="0"/>
      </c:catAx>
      <c:valAx>
        <c:axId val="61253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982901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</a:t>
            </a:r>
            <a:r>
              <a:rPr 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(7/17</a:t>
            </a: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実施</a:t>
            </a:r>
            <a:r>
              <a:rPr 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国語_分析用グラフ!$C$167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国語_分析用グラフ!$B$168:$B$177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説明</c:v>
                </c:pt>
                <c:pt idx="3">
                  <c:v>記述</c:v>
                </c:pt>
                <c:pt idx="4">
                  <c:v>意味</c:v>
                </c:pt>
                <c:pt idx="5">
                  <c:v>細部表現</c:v>
                </c:pt>
                <c:pt idx="6">
                  <c:v>考え</c:v>
                </c:pt>
                <c:pt idx="7">
                  <c:v>理由</c:v>
                </c:pt>
                <c:pt idx="8">
                  <c:v>主題</c:v>
                </c:pt>
                <c:pt idx="9">
                  <c:v>内容真偽</c:v>
                </c:pt>
              </c:strCache>
            </c:strRef>
          </c:cat>
          <c:val>
            <c:numRef>
              <c:f>国語_分析用グラフ!$C$168:$C$177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2-43FA-B34E-310F25114099}"/>
            </c:ext>
          </c:extLst>
        </c:ser>
        <c:ser>
          <c:idx val="1"/>
          <c:order val="1"/>
          <c:tx>
            <c:strRef>
              <c:f>国語_分析用グラフ!$D$167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国語_分析用グラフ!$B$168:$B$177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説明</c:v>
                </c:pt>
                <c:pt idx="3">
                  <c:v>記述</c:v>
                </c:pt>
                <c:pt idx="4">
                  <c:v>意味</c:v>
                </c:pt>
                <c:pt idx="5">
                  <c:v>細部表現</c:v>
                </c:pt>
                <c:pt idx="6">
                  <c:v>考え</c:v>
                </c:pt>
                <c:pt idx="7">
                  <c:v>理由</c:v>
                </c:pt>
                <c:pt idx="8">
                  <c:v>主題</c:v>
                </c:pt>
                <c:pt idx="9">
                  <c:v>内容真偽</c:v>
                </c:pt>
              </c:strCache>
            </c:strRef>
          </c:cat>
          <c:val>
            <c:numRef>
              <c:f>国語_分析用グラフ!$D$168:$D$177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2-43FA-B34E-310F25114099}"/>
            </c:ext>
          </c:extLst>
        </c:ser>
        <c:ser>
          <c:idx val="2"/>
          <c:order val="2"/>
          <c:tx>
            <c:strRef>
              <c:f>国語_分析用グラフ!$E$167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国語_分析用グラフ!$B$168:$B$177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説明</c:v>
                </c:pt>
                <c:pt idx="3">
                  <c:v>記述</c:v>
                </c:pt>
                <c:pt idx="4">
                  <c:v>意味</c:v>
                </c:pt>
                <c:pt idx="5">
                  <c:v>細部表現</c:v>
                </c:pt>
                <c:pt idx="6">
                  <c:v>考え</c:v>
                </c:pt>
                <c:pt idx="7">
                  <c:v>理由</c:v>
                </c:pt>
                <c:pt idx="8">
                  <c:v>主題</c:v>
                </c:pt>
                <c:pt idx="9">
                  <c:v>内容真偽</c:v>
                </c:pt>
              </c:strCache>
            </c:strRef>
          </c:cat>
          <c:val>
            <c:numRef>
              <c:f>国語_分析用グラフ!$E$168:$E$177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2-43FA-B34E-310F25114099}"/>
            </c:ext>
          </c:extLst>
        </c:ser>
        <c:ser>
          <c:idx val="3"/>
          <c:order val="3"/>
          <c:tx>
            <c:strRef>
              <c:f>国語_分析用グラフ!$F$167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国語_分析用グラフ!$B$168:$B$177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説明</c:v>
                </c:pt>
                <c:pt idx="3">
                  <c:v>記述</c:v>
                </c:pt>
                <c:pt idx="4">
                  <c:v>意味</c:v>
                </c:pt>
                <c:pt idx="5">
                  <c:v>細部表現</c:v>
                </c:pt>
                <c:pt idx="6">
                  <c:v>考え</c:v>
                </c:pt>
                <c:pt idx="7">
                  <c:v>理由</c:v>
                </c:pt>
                <c:pt idx="8">
                  <c:v>主題</c:v>
                </c:pt>
                <c:pt idx="9">
                  <c:v>内容真偽</c:v>
                </c:pt>
              </c:strCache>
            </c:strRef>
          </c:cat>
          <c:val>
            <c:numRef>
              <c:f>国語_分析用グラフ!$F$168:$F$177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A2-43FA-B34E-310F2511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594528015"/>
        <c:axId val="1455721983"/>
      </c:barChart>
      <c:catAx>
        <c:axId val="159452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721983"/>
        <c:crosses val="autoZero"/>
        <c:auto val="1"/>
        <c:lblAlgn val="ctr"/>
        <c:lblOffset val="100"/>
        <c:noMultiLvlLbl val="0"/>
      </c:catAx>
      <c:valAx>
        <c:axId val="145572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452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10/2</a:t>
            </a:r>
            <a:r>
              <a:rPr 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国語_分析用グラフ!$C$199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国語_分析用グラフ!$B$200:$B$207</c:f>
              <c:strCache>
                <c:ptCount val="8"/>
                <c:pt idx="0">
                  <c:v>読み</c:v>
                </c:pt>
                <c:pt idx="1">
                  <c:v>書き</c:v>
                </c:pt>
                <c:pt idx="2">
                  <c:v>文を直す</c:v>
                </c:pt>
                <c:pt idx="3">
                  <c:v>記述</c:v>
                </c:pt>
                <c:pt idx="4">
                  <c:v>場面</c:v>
                </c:pt>
                <c:pt idx="5">
                  <c:v>考え</c:v>
                </c:pt>
                <c:pt idx="6">
                  <c:v>様子</c:v>
                </c:pt>
                <c:pt idx="7">
                  <c:v>内容真偽　　　　　　</c:v>
                </c:pt>
              </c:strCache>
            </c:strRef>
          </c:cat>
          <c:val>
            <c:numRef>
              <c:f>国語_分析用グラフ!$C$200:$C$207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9-429E-885B-C869FACCEE93}"/>
            </c:ext>
          </c:extLst>
        </c:ser>
        <c:ser>
          <c:idx val="1"/>
          <c:order val="1"/>
          <c:tx>
            <c:strRef>
              <c:f>国語_分析用グラフ!$D$199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国語_分析用グラフ!$B$200:$B$207</c:f>
              <c:strCache>
                <c:ptCount val="8"/>
                <c:pt idx="0">
                  <c:v>読み</c:v>
                </c:pt>
                <c:pt idx="1">
                  <c:v>書き</c:v>
                </c:pt>
                <c:pt idx="2">
                  <c:v>文を直す</c:v>
                </c:pt>
                <c:pt idx="3">
                  <c:v>記述</c:v>
                </c:pt>
                <c:pt idx="4">
                  <c:v>場面</c:v>
                </c:pt>
                <c:pt idx="5">
                  <c:v>考え</c:v>
                </c:pt>
                <c:pt idx="6">
                  <c:v>様子</c:v>
                </c:pt>
                <c:pt idx="7">
                  <c:v>内容真偽　　　　　　</c:v>
                </c:pt>
              </c:strCache>
            </c:strRef>
          </c:cat>
          <c:val>
            <c:numRef>
              <c:f>国語_分析用グラフ!$D$200:$D$207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9-429E-885B-C869FACCEE93}"/>
            </c:ext>
          </c:extLst>
        </c:ser>
        <c:ser>
          <c:idx val="2"/>
          <c:order val="2"/>
          <c:tx>
            <c:strRef>
              <c:f>国語_分析用グラフ!$E$199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国語_分析用グラフ!$B$200:$B$207</c:f>
              <c:strCache>
                <c:ptCount val="8"/>
                <c:pt idx="0">
                  <c:v>読み</c:v>
                </c:pt>
                <c:pt idx="1">
                  <c:v>書き</c:v>
                </c:pt>
                <c:pt idx="2">
                  <c:v>文を直す</c:v>
                </c:pt>
                <c:pt idx="3">
                  <c:v>記述</c:v>
                </c:pt>
                <c:pt idx="4">
                  <c:v>場面</c:v>
                </c:pt>
                <c:pt idx="5">
                  <c:v>考え</c:v>
                </c:pt>
                <c:pt idx="6">
                  <c:v>様子</c:v>
                </c:pt>
                <c:pt idx="7">
                  <c:v>内容真偽　　　　　　</c:v>
                </c:pt>
              </c:strCache>
            </c:strRef>
          </c:cat>
          <c:val>
            <c:numRef>
              <c:f>国語_分析用グラフ!$E$200:$E$207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9-429E-885B-C869FACCEE93}"/>
            </c:ext>
          </c:extLst>
        </c:ser>
        <c:ser>
          <c:idx val="3"/>
          <c:order val="3"/>
          <c:tx>
            <c:strRef>
              <c:f>国語_分析用グラフ!$F$199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国語_分析用グラフ!$B$200:$B$207</c:f>
              <c:strCache>
                <c:ptCount val="8"/>
                <c:pt idx="0">
                  <c:v>読み</c:v>
                </c:pt>
                <c:pt idx="1">
                  <c:v>書き</c:v>
                </c:pt>
                <c:pt idx="2">
                  <c:v>文を直す</c:v>
                </c:pt>
                <c:pt idx="3">
                  <c:v>記述</c:v>
                </c:pt>
                <c:pt idx="4">
                  <c:v>場面</c:v>
                </c:pt>
                <c:pt idx="5">
                  <c:v>考え</c:v>
                </c:pt>
                <c:pt idx="6">
                  <c:v>様子</c:v>
                </c:pt>
                <c:pt idx="7">
                  <c:v>内容真偽　　　　　　</c:v>
                </c:pt>
              </c:strCache>
            </c:strRef>
          </c:cat>
          <c:val>
            <c:numRef>
              <c:f>国語_分析用グラフ!$F$200:$F$207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9-429E-885B-C869FACCE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49712576"/>
        <c:axId val="1449713408"/>
      </c:barChart>
      <c:catAx>
        <c:axId val="14497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9713408"/>
        <c:crosses val="autoZero"/>
        <c:auto val="1"/>
        <c:lblAlgn val="ctr"/>
        <c:lblOffset val="100"/>
        <c:noMultiLvlLbl val="0"/>
      </c:catAx>
      <c:valAx>
        <c:axId val="144971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97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10/30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国語_分析用グラフ!$C$229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国語_分析用グラフ!$B$230:$B$239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なぞなぞの答え</c:v>
                </c:pt>
                <c:pt idx="3">
                  <c:v>記述</c:v>
                </c:pt>
                <c:pt idx="4">
                  <c:v>テーマ</c:v>
                </c:pt>
                <c:pt idx="5">
                  <c:v>言い換え</c:v>
                </c:pt>
                <c:pt idx="6">
                  <c:v>様子</c:v>
                </c:pt>
                <c:pt idx="7">
                  <c:v>出来事</c:v>
                </c:pt>
                <c:pt idx="8">
                  <c:v>登場人物</c:v>
                </c:pt>
                <c:pt idx="9">
                  <c:v>主題</c:v>
                </c:pt>
              </c:strCache>
            </c:strRef>
          </c:cat>
          <c:val>
            <c:numRef>
              <c:f>国語_分析用グラフ!$C$230:$C$239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22A-A686-FE72539E8A9F}"/>
            </c:ext>
          </c:extLst>
        </c:ser>
        <c:ser>
          <c:idx val="1"/>
          <c:order val="1"/>
          <c:tx>
            <c:strRef>
              <c:f>国語_分析用グラフ!$D$229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国語_分析用グラフ!$B$230:$B$239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なぞなぞの答え</c:v>
                </c:pt>
                <c:pt idx="3">
                  <c:v>記述</c:v>
                </c:pt>
                <c:pt idx="4">
                  <c:v>テーマ</c:v>
                </c:pt>
                <c:pt idx="5">
                  <c:v>言い換え</c:v>
                </c:pt>
                <c:pt idx="6">
                  <c:v>様子</c:v>
                </c:pt>
                <c:pt idx="7">
                  <c:v>出来事</c:v>
                </c:pt>
                <c:pt idx="8">
                  <c:v>登場人物</c:v>
                </c:pt>
                <c:pt idx="9">
                  <c:v>主題</c:v>
                </c:pt>
              </c:strCache>
            </c:strRef>
          </c:cat>
          <c:val>
            <c:numRef>
              <c:f>国語_分析用グラフ!$D$230:$D$239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3-422A-A686-FE72539E8A9F}"/>
            </c:ext>
          </c:extLst>
        </c:ser>
        <c:ser>
          <c:idx val="2"/>
          <c:order val="2"/>
          <c:tx>
            <c:strRef>
              <c:f>国語_分析用グラフ!$E$229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国語_分析用グラフ!$B$230:$B$239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なぞなぞの答え</c:v>
                </c:pt>
                <c:pt idx="3">
                  <c:v>記述</c:v>
                </c:pt>
                <c:pt idx="4">
                  <c:v>テーマ</c:v>
                </c:pt>
                <c:pt idx="5">
                  <c:v>言い換え</c:v>
                </c:pt>
                <c:pt idx="6">
                  <c:v>様子</c:v>
                </c:pt>
                <c:pt idx="7">
                  <c:v>出来事</c:v>
                </c:pt>
                <c:pt idx="8">
                  <c:v>登場人物</c:v>
                </c:pt>
                <c:pt idx="9">
                  <c:v>主題</c:v>
                </c:pt>
              </c:strCache>
            </c:strRef>
          </c:cat>
          <c:val>
            <c:numRef>
              <c:f>国語_分析用グラフ!$E$230:$E$239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3-422A-A686-FE72539E8A9F}"/>
            </c:ext>
          </c:extLst>
        </c:ser>
        <c:ser>
          <c:idx val="3"/>
          <c:order val="3"/>
          <c:tx>
            <c:strRef>
              <c:f>国語_分析用グラフ!$F$229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国語_分析用グラフ!$B$230:$B$239</c:f>
              <c:strCache>
                <c:ptCount val="10"/>
                <c:pt idx="0">
                  <c:v>読み</c:v>
                </c:pt>
                <c:pt idx="1">
                  <c:v>書き</c:v>
                </c:pt>
                <c:pt idx="2">
                  <c:v>なぞなぞの答え</c:v>
                </c:pt>
                <c:pt idx="3">
                  <c:v>記述</c:v>
                </c:pt>
                <c:pt idx="4">
                  <c:v>テーマ</c:v>
                </c:pt>
                <c:pt idx="5">
                  <c:v>言い換え</c:v>
                </c:pt>
                <c:pt idx="6">
                  <c:v>様子</c:v>
                </c:pt>
                <c:pt idx="7">
                  <c:v>出来事</c:v>
                </c:pt>
                <c:pt idx="8">
                  <c:v>登場人物</c:v>
                </c:pt>
                <c:pt idx="9">
                  <c:v>主題</c:v>
                </c:pt>
              </c:strCache>
            </c:strRef>
          </c:cat>
          <c:val>
            <c:numRef>
              <c:f>国語_分析用グラフ!$F$230:$F$239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B3-422A-A686-FE72539E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31799295"/>
        <c:axId val="1523005359"/>
      </c:barChart>
      <c:catAx>
        <c:axId val="143179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3005359"/>
        <c:crosses val="autoZero"/>
        <c:auto val="1"/>
        <c:lblAlgn val="ctr"/>
        <c:lblOffset val="100"/>
        <c:noMultiLvlLbl val="0"/>
      </c:catAx>
      <c:valAx>
        <c:axId val="152300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1799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j-cs"/>
              </a:defRPr>
            </a:pP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マイファーストテスト（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11/27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国語_分析用グラフ!$C$261</c:f>
              <c:strCache>
                <c:ptCount val="1"/>
                <c:pt idx="0">
                  <c:v>正答数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国語_分析用グラフ!$B$262:$B$270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言葉の用法</c:v>
                </c:pt>
                <c:pt idx="3">
                  <c:v>細部表現</c:v>
                </c:pt>
                <c:pt idx="4">
                  <c:v>出来事</c:v>
                </c:pt>
                <c:pt idx="5">
                  <c:v>意味</c:v>
                </c:pt>
                <c:pt idx="6">
                  <c:v>記述</c:v>
                </c:pt>
                <c:pt idx="7">
                  <c:v>気持ち</c:v>
                </c:pt>
                <c:pt idx="8">
                  <c:v>外来語</c:v>
                </c:pt>
              </c:strCache>
            </c:strRef>
          </c:cat>
          <c:val>
            <c:numRef>
              <c:f>国語_分析用グラフ!$C$262:$C$270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8-494A-9476-8DD534C705F7}"/>
            </c:ext>
          </c:extLst>
        </c:ser>
        <c:ser>
          <c:idx val="1"/>
          <c:order val="1"/>
          <c:tx>
            <c:strRef>
              <c:f>国語_分析用グラフ!$D$261</c:f>
              <c:strCache>
                <c:ptCount val="1"/>
                <c:pt idx="0">
                  <c:v>誤答数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国語_分析用グラフ!$B$262:$B$270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言葉の用法</c:v>
                </c:pt>
                <c:pt idx="3">
                  <c:v>細部表現</c:v>
                </c:pt>
                <c:pt idx="4">
                  <c:v>出来事</c:v>
                </c:pt>
                <c:pt idx="5">
                  <c:v>意味</c:v>
                </c:pt>
                <c:pt idx="6">
                  <c:v>記述</c:v>
                </c:pt>
                <c:pt idx="7">
                  <c:v>気持ち</c:v>
                </c:pt>
                <c:pt idx="8">
                  <c:v>外来語</c:v>
                </c:pt>
              </c:strCache>
            </c:strRef>
          </c:cat>
          <c:val>
            <c:numRef>
              <c:f>国語_分析用グラフ!$D$262:$D$270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8-494A-9476-8DD534C705F7}"/>
            </c:ext>
          </c:extLst>
        </c:ser>
        <c:ser>
          <c:idx val="2"/>
          <c:order val="2"/>
          <c:tx>
            <c:strRef>
              <c:f>国語_分析用グラフ!$E$261</c:f>
              <c:strCache>
                <c:ptCount val="1"/>
                <c:pt idx="0">
                  <c:v>無答数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国語_分析用グラフ!$B$262:$B$270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言葉の用法</c:v>
                </c:pt>
                <c:pt idx="3">
                  <c:v>細部表現</c:v>
                </c:pt>
                <c:pt idx="4">
                  <c:v>出来事</c:v>
                </c:pt>
                <c:pt idx="5">
                  <c:v>意味</c:v>
                </c:pt>
                <c:pt idx="6">
                  <c:v>記述</c:v>
                </c:pt>
                <c:pt idx="7">
                  <c:v>気持ち</c:v>
                </c:pt>
                <c:pt idx="8">
                  <c:v>外来語</c:v>
                </c:pt>
              </c:strCache>
            </c:strRef>
          </c:cat>
          <c:val>
            <c:numRef>
              <c:f>国語_分析用グラフ!$E$262:$E$270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8-494A-9476-8DD534C705F7}"/>
            </c:ext>
          </c:extLst>
        </c:ser>
        <c:ser>
          <c:idx val="3"/>
          <c:order val="3"/>
          <c:tx>
            <c:strRef>
              <c:f>国語_分析用グラフ!$F$261</c:f>
              <c:strCache>
                <c:ptCount val="1"/>
                <c:pt idx="0">
                  <c:v>問題総数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国語_分析用グラフ!$B$262:$B$270</c:f>
              <c:strCache>
                <c:ptCount val="9"/>
                <c:pt idx="0">
                  <c:v>読み</c:v>
                </c:pt>
                <c:pt idx="1">
                  <c:v>書き</c:v>
                </c:pt>
                <c:pt idx="2">
                  <c:v>言葉の用法</c:v>
                </c:pt>
                <c:pt idx="3">
                  <c:v>細部表現</c:v>
                </c:pt>
                <c:pt idx="4">
                  <c:v>出来事</c:v>
                </c:pt>
                <c:pt idx="5">
                  <c:v>意味</c:v>
                </c:pt>
                <c:pt idx="6">
                  <c:v>記述</c:v>
                </c:pt>
                <c:pt idx="7">
                  <c:v>気持ち</c:v>
                </c:pt>
                <c:pt idx="8">
                  <c:v>外来語</c:v>
                </c:pt>
              </c:strCache>
            </c:strRef>
          </c:cat>
          <c:val>
            <c:numRef>
              <c:f>国語_分析用グラフ!$F$262:$F$270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8-494A-9476-8DD534C7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581867136"/>
        <c:axId val="1581867552"/>
      </c:barChart>
      <c:catAx>
        <c:axId val="158186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1867552"/>
        <c:crosses val="autoZero"/>
        <c:auto val="1"/>
        <c:lblAlgn val="ctr"/>
        <c:lblOffset val="100"/>
        <c:noMultiLvlLbl val="0"/>
      </c:catAx>
      <c:valAx>
        <c:axId val="15818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186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'0');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66</xdr:row>
      <xdr:rowOff>0</xdr:rowOff>
    </xdr:from>
    <xdr:to>
      <xdr:col>8</xdr:col>
      <xdr:colOff>66675</xdr:colOff>
      <xdr:row>66</xdr:row>
      <xdr:rowOff>152400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C3477A60-4450-4C30-AE13-01729064AEAC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0058400"/>
          <a:ext cx="14382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8</xdr:col>
      <xdr:colOff>66675</xdr:colOff>
      <xdr:row>97</xdr:row>
      <xdr:rowOff>152400</xdr:rowOff>
    </xdr:to>
    <xdr:sp macro="" textlink="">
      <xdr:nvSpPr>
        <xdr:cNvPr id="1138" name="AutoShape 114">
          <a:extLst>
            <a:ext uri="{FF2B5EF4-FFF2-40B4-BE49-F238E27FC236}">
              <a16:creationId xmlns:a16="http://schemas.microsoft.com/office/drawing/2014/main" id="{5E88A369-3918-4A94-8EC9-B9C18957A2CF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4782800"/>
          <a:ext cx="14382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8</xdr:col>
      <xdr:colOff>66675</xdr:colOff>
      <xdr:row>163</xdr:row>
      <xdr:rowOff>152400</xdr:rowOff>
    </xdr:to>
    <xdr:sp macro="" textlink="">
      <xdr:nvSpPr>
        <xdr:cNvPr id="73" name="AutoShape 1">
          <a:extLst>
            <a:ext uri="{FF2B5EF4-FFF2-40B4-BE49-F238E27FC236}">
              <a16:creationId xmlns:a16="http://schemas.microsoft.com/office/drawing/2014/main" id="{73C532BD-8494-448B-B41D-8F1328D95595}"/>
            </a:ext>
          </a:extLst>
        </xdr:cNvPr>
        <xdr:cNvSpPr>
          <a:spLocks noChangeAspect="1" noChangeArrowheads="1"/>
        </xdr:cNvSpPr>
      </xdr:nvSpPr>
      <xdr:spPr bwMode="auto">
        <a:xfrm>
          <a:off x="2057400" y="238125"/>
          <a:ext cx="14382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638175</xdr:colOff>
      <xdr:row>169</xdr:row>
      <xdr:rowOff>142875</xdr:rowOff>
    </xdr:to>
    <xdr:sp macro="" textlink="">
      <xdr:nvSpPr>
        <xdr:cNvPr id="84" name="AutoShap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A7C61-15AF-49B5-B207-98E3ED6301B0}"/>
            </a:ext>
          </a:extLst>
        </xdr:cNvPr>
        <xdr:cNvSpPr>
          <a:spLocks noChangeAspect="1" noChangeArrowheads="1"/>
        </xdr:cNvSpPr>
      </xdr:nvSpPr>
      <xdr:spPr bwMode="auto">
        <a:xfrm>
          <a:off x="685800" y="1666875"/>
          <a:ext cx="6381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144D8C-4441-4A7A-BB54-478C7C248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7</xdr:col>
      <xdr:colOff>0</xdr:colOff>
      <xdr:row>95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E3A2D5-54B9-40CA-9551-0DC994CB7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7F8D489-19B2-471B-8AF2-2B487376B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111</xdr:row>
      <xdr:rowOff>0</xdr:rowOff>
    </xdr:from>
    <xdr:to>
      <xdr:col>7</xdr:col>
      <xdr:colOff>0</xdr:colOff>
      <xdr:row>129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07584CF-8241-4A90-9563-25DA9DEE6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146</xdr:row>
      <xdr:rowOff>0</xdr:rowOff>
    </xdr:from>
    <xdr:to>
      <xdr:col>7</xdr:col>
      <xdr:colOff>0</xdr:colOff>
      <xdr:row>164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ABAB67C-799D-4A12-86F9-DA8DFD958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178</xdr:row>
      <xdr:rowOff>0</xdr:rowOff>
    </xdr:from>
    <xdr:to>
      <xdr:col>7</xdr:col>
      <xdr:colOff>0</xdr:colOff>
      <xdr:row>196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8715BC3-A572-47A9-8BA8-D498A5187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208</xdr:row>
      <xdr:rowOff>0</xdr:rowOff>
    </xdr:from>
    <xdr:to>
      <xdr:col>7</xdr:col>
      <xdr:colOff>0</xdr:colOff>
      <xdr:row>226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60252CA-5354-41E3-9BC5-5CABE0A5F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240</xdr:row>
      <xdr:rowOff>0</xdr:rowOff>
    </xdr:from>
    <xdr:to>
      <xdr:col>7</xdr:col>
      <xdr:colOff>0</xdr:colOff>
      <xdr:row>258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126D808-A4B2-42B9-8FAC-2F91028FD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271</xdr:row>
      <xdr:rowOff>0</xdr:rowOff>
    </xdr:from>
    <xdr:to>
      <xdr:col>7</xdr:col>
      <xdr:colOff>0</xdr:colOff>
      <xdr:row>290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3DCB457-8EEF-4863-B309-75D4F635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94</xdr:row>
      <xdr:rowOff>0</xdr:rowOff>
    </xdr:from>
    <xdr:to>
      <xdr:col>8</xdr:col>
      <xdr:colOff>66675</xdr:colOff>
      <xdr:row>94</xdr:row>
      <xdr:rowOff>152400</xdr:rowOff>
    </xdr:to>
    <xdr:sp macro="" textlink="">
      <xdr:nvSpPr>
        <xdr:cNvPr id="2234" name="AutoShape 186">
          <a:extLst>
            <a:ext uri="{FF2B5EF4-FFF2-40B4-BE49-F238E27FC236}">
              <a16:creationId xmlns:a16="http://schemas.microsoft.com/office/drawing/2014/main" id="{A24A4B5F-3D4E-4213-B5ED-EC14B38CBE36}"/>
            </a:ext>
          </a:extLst>
        </xdr:cNvPr>
        <xdr:cNvSpPr>
          <a:spLocks noChangeAspect="1" noChangeArrowheads="1"/>
        </xdr:cNvSpPr>
      </xdr:nvSpPr>
      <xdr:spPr bwMode="auto">
        <a:xfrm>
          <a:off x="3886200" y="14458950"/>
          <a:ext cx="14382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8</xdr:col>
      <xdr:colOff>66675</xdr:colOff>
      <xdr:row>125</xdr:row>
      <xdr:rowOff>152400</xdr:rowOff>
    </xdr:to>
    <xdr:sp macro="" textlink="">
      <xdr:nvSpPr>
        <xdr:cNvPr id="2303" name="AutoShape 255">
          <a:extLst>
            <a:ext uri="{FF2B5EF4-FFF2-40B4-BE49-F238E27FC236}">
              <a16:creationId xmlns:a16="http://schemas.microsoft.com/office/drawing/2014/main" id="{3C8CEAA4-9DD8-4BD0-8B95-C209D29CB9DE}"/>
            </a:ext>
          </a:extLst>
        </xdr:cNvPr>
        <xdr:cNvSpPr>
          <a:spLocks noChangeAspect="1" noChangeArrowheads="1"/>
        </xdr:cNvSpPr>
      </xdr:nvSpPr>
      <xdr:spPr bwMode="auto">
        <a:xfrm>
          <a:off x="3886200" y="19316700"/>
          <a:ext cx="14382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388B78-CB74-443D-B6BE-3527A553A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7</xdr:col>
      <xdr:colOff>457200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F8EA7B-EB97-4508-841F-0B2D2DB80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7</xdr:col>
      <xdr:colOff>457200</xdr:colOff>
      <xdr:row>85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C0AEBF6-F6DD-4DA1-A43D-128CE7726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7</xdr:col>
      <xdr:colOff>457200</xdr:colOff>
      <xdr:row>113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ACF577C-2CC6-4EA8-A0C4-8949A432A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457200</xdr:colOff>
      <xdr:row>138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E2B93AA-63D2-4627-A3C9-70A0F09E3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151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70916E9-AAEC-405C-B270-3B313389A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7</xdr:col>
      <xdr:colOff>0</xdr:colOff>
      <xdr:row>198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00794CE-F376-43BB-A73B-4FF1D0C54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209</xdr:row>
      <xdr:rowOff>0</xdr:rowOff>
    </xdr:from>
    <xdr:to>
      <xdr:col>7</xdr:col>
      <xdr:colOff>0</xdr:colOff>
      <xdr:row>228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00F6E2F-223B-4622-B942-F3CB42CDC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236</xdr:row>
      <xdr:rowOff>0</xdr:rowOff>
    </xdr:from>
    <xdr:to>
      <xdr:col>7</xdr:col>
      <xdr:colOff>0</xdr:colOff>
      <xdr:row>255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F6626E5-A140-46BD-A4DF-18F855260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152399</xdr:rowOff>
    </xdr:from>
    <xdr:to>
      <xdr:col>26</xdr:col>
      <xdr:colOff>0</xdr:colOff>
      <xdr:row>24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754EAC-E32F-4A55-9E32-38BDDE1D1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152399</xdr:rowOff>
    </xdr:from>
    <xdr:to>
      <xdr:col>26</xdr:col>
      <xdr:colOff>0</xdr:colOff>
      <xdr:row>24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FA8197-97B7-4498-BB9F-DC11846DA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152399</xdr:rowOff>
    </xdr:from>
    <xdr:to>
      <xdr:col>26</xdr:col>
      <xdr:colOff>0</xdr:colOff>
      <xdr:row>24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90EC24-BEDC-4201-B698-00004A5E7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FT&#24369;&#28857;&#20998;&#26512;&#12471;&#12540;&#12488;_v1.4_or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FT&#24369;&#28857;&#20998;&#26512;&#12471;&#12540;&#12488;_v1.5_o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国語_正誤入力表"/>
      <sheetName val="国語_分析用グラフ"/>
      <sheetName val="算数_正誤入力表"/>
      <sheetName val="算数_分析用グラフ"/>
      <sheetName val="順位による偏差値算出（国語）"/>
      <sheetName val="順位による偏差値算出（算数）"/>
      <sheetName val="順位による偏差値算出（2科目）"/>
    </sheetNames>
    <sheetDataSet>
      <sheetData sheetId="0"/>
      <sheetData sheetId="1"/>
      <sheetData sheetId="2"/>
      <sheetData sheetId="3"/>
      <sheetData sheetId="4"/>
      <sheetData sheetId="5">
        <row r="11">
          <cell r="D11">
            <v>84.1</v>
          </cell>
        </row>
      </sheetData>
      <sheetData sheetId="6">
        <row r="11">
          <cell r="D11">
            <v>71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国語_正誤入力表"/>
      <sheetName val="国語_分析用グラフ"/>
      <sheetName val="算数_正誤入力表"/>
      <sheetName val="算数_分析用グラフ"/>
      <sheetName val="順位による偏差値算出（国語）"/>
      <sheetName val="順位による偏差値算出（算数）"/>
      <sheetName val="順位による偏差値算出（2科目）"/>
    </sheetNames>
    <sheetDataSet>
      <sheetData sheetId="0"/>
      <sheetData sheetId="1"/>
      <sheetData sheetId="2">
        <row r="261">
          <cell r="C261" t="str">
            <v>正答数</v>
          </cell>
          <cell r="D261" t="str">
            <v>誤答数</v>
          </cell>
          <cell r="E261" t="str">
            <v>無答数</v>
          </cell>
          <cell r="F261" t="str">
            <v>問題総数</v>
          </cell>
        </row>
        <row r="262">
          <cell r="B262" t="str">
            <v>読み</v>
          </cell>
          <cell r="C262">
            <v>4</v>
          </cell>
          <cell r="D262">
            <v>0</v>
          </cell>
          <cell r="E262">
            <v>1</v>
          </cell>
          <cell r="F262">
            <v>5</v>
          </cell>
        </row>
        <row r="263">
          <cell r="B263" t="str">
            <v>書き</v>
          </cell>
          <cell r="C263">
            <v>4</v>
          </cell>
          <cell r="D263">
            <v>1</v>
          </cell>
          <cell r="E263">
            <v>0</v>
          </cell>
          <cell r="F263">
            <v>5</v>
          </cell>
        </row>
        <row r="264">
          <cell r="B264" t="str">
            <v>言葉の用法</v>
          </cell>
          <cell r="C264">
            <v>4</v>
          </cell>
          <cell r="D264">
            <v>0</v>
          </cell>
          <cell r="E264">
            <v>0</v>
          </cell>
          <cell r="F264">
            <v>4</v>
          </cell>
        </row>
        <row r="265">
          <cell r="B265" t="str">
            <v>細部表現</v>
          </cell>
          <cell r="C265">
            <v>1</v>
          </cell>
          <cell r="D265">
            <v>0</v>
          </cell>
          <cell r="E265">
            <v>0</v>
          </cell>
          <cell r="F265">
            <v>1</v>
          </cell>
        </row>
        <row r="266">
          <cell r="B266" t="str">
            <v>出来事</v>
          </cell>
          <cell r="C266">
            <v>2</v>
          </cell>
          <cell r="D266">
            <v>0</v>
          </cell>
          <cell r="E266">
            <v>0</v>
          </cell>
          <cell r="F266">
            <v>2</v>
          </cell>
        </row>
        <row r="267">
          <cell r="B267" t="str">
            <v>意味</v>
          </cell>
          <cell r="C267">
            <v>1</v>
          </cell>
          <cell r="D267">
            <v>0</v>
          </cell>
          <cell r="E267">
            <v>0</v>
          </cell>
          <cell r="F267">
            <v>1</v>
          </cell>
        </row>
        <row r="268">
          <cell r="B268" t="str">
            <v>記述</v>
          </cell>
          <cell r="C268">
            <v>2</v>
          </cell>
          <cell r="D268">
            <v>1</v>
          </cell>
          <cell r="E268">
            <v>2</v>
          </cell>
          <cell r="F268">
            <v>5</v>
          </cell>
        </row>
        <row r="269">
          <cell r="B269" t="str">
            <v>気持ち</v>
          </cell>
          <cell r="C269">
            <v>1</v>
          </cell>
          <cell r="D269">
            <v>1</v>
          </cell>
          <cell r="E269">
            <v>0</v>
          </cell>
          <cell r="F269">
            <v>2</v>
          </cell>
        </row>
        <row r="270">
          <cell r="B270" t="str">
            <v>外来語</v>
          </cell>
          <cell r="C270">
            <v>5</v>
          </cell>
          <cell r="D270">
            <v>0</v>
          </cell>
          <cell r="E270">
            <v>0</v>
          </cell>
          <cell r="F270">
            <v>5</v>
          </cell>
        </row>
      </sheetData>
      <sheetData sheetId="3"/>
      <sheetData sheetId="4">
        <row r="231">
          <cell r="C231" t="str">
            <v>正答数</v>
          </cell>
          <cell r="D231" t="str">
            <v>誤答数</v>
          </cell>
          <cell r="E231" t="str">
            <v>無答数</v>
          </cell>
          <cell r="F231" t="str">
            <v>問題総数</v>
          </cell>
        </row>
        <row r="232">
          <cell r="B232" t="str">
            <v>面積の計算</v>
          </cell>
          <cell r="C232">
            <v>13</v>
          </cell>
          <cell r="D232">
            <v>1</v>
          </cell>
          <cell r="E232">
            <v>1</v>
          </cell>
          <cell r="F232">
            <v>15</v>
          </cell>
        </row>
        <row r="233">
          <cell r="B233" t="str">
            <v>長さの計算</v>
          </cell>
          <cell r="C233">
            <v>0</v>
          </cell>
          <cell r="D233">
            <v>3</v>
          </cell>
          <cell r="E233">
            <v>0</v>
          </cell>
          <cell r="F233">
            <v>3</v>
          </cell>
        </row>
        <row r="234">
          <cell r="B234" t="str">
            <v>整数の計算</v>
          </cell>
          <cell r="C234">
            <v>4</v>
          </cell>
          <cell r="D234">
            <v>0</v>
          </cell>
          <cell r="E234">
            <v>0</v>
          </cell>
          <cell r="F234">
            <v>4</v>
          </cell>
        </row>
        <row r="235">
          <cell r="B235" t="str">
            <v>資料の調べ方</v>
          </cell>
          <cell r="C235">
            <v>0</v>
          </cell>
          <cell r="D235">
            <v>3</v>
          </cell>
          <cell r="E235">
            <v>0</v>
          </cell>
          <cell r="F235">
            <v>3</v>
          </cell>
        </row>
      </sheetData>
      <sheetData sheetId="5">
        <row r="12">
          <cell r="C12">
            <v>77</v>
          </cell>
          <cell r="D12">
            <v>74.7</v>
          </cell>
          <cell r="E12">
            <v>6</v>
          </cell>
        </row>
      </sheetData>
      <sheetData sheetId="6">
        <row r="12">
          <cell r="C12">
            <v>67</v>
          </cell>
          <cell r="D12">
            <v>71.400000000000006</v>
          </cell>
          <cell r="E12">
            <v>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void('0');" TargetMode="External"/><Relationship Id="rId1" Type="http://schemas.openxmlformats.org/officeDocument/2006/relationships/hyperlink" Target="javascript:void('0');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'0');" TargetMode="External"/><Relationship Id="rId2" Type="http://schemas.openxmlformats.org/officeDocument/2006/relationships/hyperlink" Target="javascript:void('0');" TargetMode="External"/><Relationship Id="rId1" Type="http://schemas.openxmlformats.org/officeDocument/2006/relationships/hyperlink" Target="javascript:void('0');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F01C-E4FA-4179-B684-3FA967B49154}">
  <dimension ref="B2:E17"/>
  <sheetViews>
    <sheetView tabSelected="1" workbookViewId="0">
      <selection activeCell="B11" sqref="B11"/>
    </sheetView>
  </sheetViews>
  <sheetFormatPr defaultRowHeight="12" x14ac:dyDescent="0.4"/>
  <cols>
    <col min="1" max="1" width="2.625" style="1" customWidth="1"/>
    <col min="2" max="2" width="3.75" style="1" customWidth="1"/>
    <col min="3" max="3" width="63" style="1" bestFit="1" customWidth="1"/>
    <col min="4" max="4" width="7.125" style="1" bestFit="1" customWidth="1"/>
    <col min="5" max="5" width="12.375" style="1" bestFit="1" customWidth="1"/>
    <col min="6" max="16384" width="9" style="1"/>
  </cols>
  <sheetData>
    <row r="2" spans="2:5" x14ac:dyDescent="0.4">
      <c r="B2" s="1" t="s">
        <v>412</v>
      </c>
    </row>
    <row r="4" spans="2:5" x14ac:dyDescent="0.4">
      <c r="B4" s="16" t="s">
        <v>413</v>
      </c>
      <c r="C4" s="16" t="s">
        <v>414</v>
      </c>
      <c r="D4" s="16" t="s">
        <v>415</v>
      </c>
      <c r="E4" s="16" t="s">
        <v>416</v>
      </c>
    </row>
    <row r="5" spans="2:5" x14ac:dyDescent="0.4">
      <c r="B5" s="20">
        <v>1</v>
      </c>
      <c r="C5" s="15" t="s">
        <v>418</v>
      </c>
      <c r="D5" s="15" t="s">
        <v>417</v>
      </c>
      <c r="E5" s="17">
        <v>44381</v>
      </c>
    </row>
    <row r="6" spans="2:5" x14ac:dyDescent="0.4">
      <c r="B6" s="30">
        <v>2</v>
      </c>
      <c r="C6" s="31" t="s">
        <v>420</v>
      </c>
      <c r="D6" s="31" t="s">
        <v>421</v>
      </c>
      <c r="E6" s="32">
        <v>44388</v>
      </c>
    </row>
    <row r="7" spans="2:5" x14ac:dyDescent="0.4">
      <c r="B7" s="20">
        <v>3</v>
      </c>
      <c r="C7" s="15" t="s">
        <v>506</v>
      </c>
      <c r="D7" s="15" t="s">
        <v>507</v>
      </c>
      <c r="E7" s="21">
        <v>44404</v>
      </c>
    </row>
    <row r="8" spans="2:5" x14ac:dyDescent="0.4">
      <c r="B8" s="20">
        <v>4</v>
      </c>
      <c r="C8" s="15" t="s">
        <v>520</v>
      </c>
      <c r="D8" s="15" t="s">
        <v>507</v>
      </c>
      <c r="E8" s="21">
        <v>44404</v>
      </c>
    </row>
    <row r="9" spans="2:5" x14ac:dyDescent="0.4">
      <c r="B9" s="20">
        <v>5</v>
      </c>
      <c r="C9" s="15" t="s">
        <v>592</v>
      </c>
      <c r="D9" s="15" t="s">
        <v>593</v>
      </c>
      <c r="E9" s="21">
        <v>44473</v>
      </c>
    </row>
    <row r="10" spans="2:5" x14ac:dyDescent="0.4">
      <c r="B10" s="15">
        <v>6</v>
      </c>
      <c r="C10" s="15" t="s">
        <v>594</v>
      </c>
      <c r="D10" s="15" t="s">
        <v>595</v>
      </c>
      <c r="E10" s="21">
        <v>44510</v>
      </c>
    </row>
    <row r="11" spans="2:5" x14ac:dyDescent="0.4">
      <c r="B11" s="15">
        <v>7</v>
      </c>
      <c r="C11" s="15" t="s">
        <v>662</v>
      </c>
      <c r="D11" s="15" t="s">
        <v>663</v>
      </c>
      <c r="E11" s="21">
        <v>44536</v>
      </c>
    </row>
    <row r="12" spans="2:5" x14ac:dyDescent="0.4">
      <c r="B12" s="20"/>
      <c r="C12" s="15"/>
      <c r="D12" s="15"/>
      <c r="E12" s="21"/>
    </row>
    <row r="13" spans="2:5" x14ac:dyDescent="0.4">
      <c r="B13" s="20"/>
      <c r="C13" s="15"/>
      <c r="D13" s="15"/>
      <c r="E13" s="21"/>
    </row>
    <row r="14" spans="2:5" x14ac:dyDescent="0.4">
      <c r="B14" s="20"/>
      <c r="C14" s="15"/>
      <c r="D14" s="15"/>
      <c r="E14" s="21"/>
    </row>
    <row r="15" spans="2:5" x14ac:dyDescent="0.4">
      <c r="B15" s="20"/>
      <c r="C15" s="15"/>
      <c r="D15" s="15"/>
      <c r="E15" s="21"/>
    </row>
    <row r="16" spans="2:5" x14ac:dyDescent="0.4">
      <c r="B16" s="20"/>
      <c r="C16" s="15"/>
      <c r="D16" s="15"/>
      <c r="E16" s="21"/>
    </row>
    <row r="17" spans="2:5" x14ac:dyDescent="0.4">
      <c r="B17" s="20"/>
      <c r="C17" s="15"/>
      <c r="D17" s="15"/>
      <c r="E17" s="21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D78B-9315-4C39-B0F3-DAAB570CEDF9}">
  <dimension ref="A1:L290"/>
  <sheetViews>
    <sheetView topLeftCell="B256" zoomScaleNormal="100" workbookViewId="0">
      <selection activeCell="C258" sqref="C258"/>
    </sheetView>
  </sheetViews>
  <sheetFormatPr defaultRowHeight="18.75" x14ac:dyDescent="0.4"/>
  <cols>
    <col min="1" max="1" width="4.5" hidden="1" customWidth="1"/>
    <col min="2" max="2" width="2.625" style="1" customWidth="1"/>
    <col min="3" max="3" width="20.75" style="1" bestFit="1" customWidth="1"/>
    <col min="4" max="4" width="22.5" style="1" bestFit="1" customWidth="1"/>
    <col min="5" max="5" width="4.5" style="1" bestFit="1" customWidth="1"/>
    <col min="6" max="6" width="9" style="1"/>
    <col min="7" max="9" width="4.5" style="1" bestFit="1" customWidth="1"/>
    <col min="10" max="11" width="7.5" style="1" bestFit="1" customWidth="1"/>
    <col min="12" max="16384" width="9" style="1"/>
  </cols>
  <sheetData>
    <row r="1" spans="1:12" x14ac:dyDescent="0.4">
      <c r="C1" s="1" t="s">
        <v>99</v>
      </c>
    </row>
    <row r="2" spans="1:12" ht="12" x14ac:dyDescent="0.4">
      <c r="A2" s="41" t="s">
        <v>1</v>
      </c>
      <c r="C2" s="41" t="s">
        <v>0</v>
      </c>
      <c r="D2" s="41"/>
      <c r="E2" s="41" t="s">
        <v>1</v>
      </c>
      <c r="F2" s="41" t="s">
        <v>2</v>
      </c>
      <c r="G2" s="18" t="s">
        <v>3</v>
      </c>
      <c r="H2" s="18" t="s">
        <v>5</v>
      </c>
      <c r="I2" s="18" t="s">
        <v>6</v>
      </c>
      <c r="J2" s="18" t="s">
        <v>7</v>
      </c>
      <c r="K2" s="18" t="s">
        <v>9</v>
      </c>
      <c r="L2" s="42" t="s">
        <v>386</v>
      </c>
    </row>
    <row r="3" spans="1:12" ht="12" x14ac:dyDescent="0.4">
      <c r="A3" s="41"/>
      <c r="C3" s="41"/>
      <c r="D3" s="41"/>
      <c r="E3" s="41"/>
      <c r="F3" s="41"/>
      <c r="G3" s="18" t="s">
        <v>4</v>
      </c>
      <c r="H3" s="18" t="s">
        <v>4</v>
      </c>
      <c r="I3" s="18" t="s">
        <v>4</v>
      </c>
      <c r="J3" s="18" t="s">
        <v>8</v>
      </c>
      <c r="K3" s="18" t="s">
        <v>8</v>
      </c>
      <c r="L3" s="42"/>
    </row>
    <row r="4" spans="1:12" ht="12" x14ac:dyDescent="0.4">
      <c r="A4" s="4"/>
      <c r="C4" s="2" t="s">
        <v>10</v>
      </c>
      <c r="D4" s="3" t="s">
        <v>11</v>
      </c>
      <c r="E4" s="33"/>
      <c r="F4" s="5"/>
      <c r="G4" s="6">
        <v>49</v>
      </c>
      <c r="H4" s="6">
        <v>29</v>
      </c>
      <c r="I4" s="6">
        <v>22</v>
      </c>
      <c r="J4" s="7"/>
      <c r="K4" s="8"/>
      <c r="L4" s="1" t="s">
        <v>363</v>
      </c>
    </row>
    <row r="5" spans="1:12" ht="12" x14ac:dyDescent="0.4">
      <c r="A5" s="4" t="s">
        <v>405</v>
      </c>
      <c r="C5" s="9" t="s">
        <v>12</v>
      </c>
      <c r="D5" s="9" t="s">
        <v>13</v>
      </c>
      <c r="E5" s="34"/>
      <c r="F5" s="10"/>
      <c r="G5" s="11">
        <v>56</v>
      </c>
      <c r="H5" s="11">
        <v>24</v>
      </c>
      <c r="I5" s="11">
        <v>20</v>
      </c>
      <c r="J5" s="12"/>
      <c r="K5" s="13"/>
      <c r="L5" s="1" t="s">
        <v>363</v>
      </c>
    </row>
    <row r="6" spans="1:12" ht="12" x14ac:dyDescent="0.4">
      <c r="A6" s="4" t="s">
        <v>409</v>
      </c>
      <c r="C6" s="2" t="s">
        <v>14</v>
      </c>
      <c r="D6" s="3" t="s">
        <v>15</v>
      </c>
      <c r="E6" s="35"/>
      <c r="F6" s="5"/>
      <c r="G6" s="6">
        <v>53</v>
      </c>
      <c r="H6" s="6">
        <v>28</v>
      </c>
      <c r="I6" s="6">
        <v>19</v>
      </c>
      <c r="J6" s="7"/>
      <c r="K6" s="8"/>
      <c r="L6" s="1" t="s">
        <v>363</v>
      </c>
    </row>
    <row r="7" spans="1:12" ht="12" x14ac:dyDescent="0.4">
      <c r="A7" s="4" t="s">
        <v>242</v>
      </c>
      <c r="C7" s="9" t="s">
        <v>16</v>
      </c>
      <c r="D7" s="9" t="s">
        <v>17</v>
      </c>
      <c r="E7" s="34"/>
      <c r="F7" s="10"/>
      <c r="G7" s="11">
        <v>44</v>
      </c>
      <c r="H7" s="11">
        <v>21</v>
      </c>
      <c r="I7" s="11">
        <v>35</v>
      </c>
      <c r="J7" s="12"/>
      <c r="K7" s="13"/>
      <c r="L7" s="1" t="s">
        <v>363</v>
      </c>
    </row>
    <row r="8" spans="1:12" x14ac:dyDescent="0.4">
      <c r="C8" s="2" t="s">
        <v>18</v>
      </c>
      <c r="D8" s="3" t="s">
        <v>19</v>
      </c>
      <c r="E8" s="35"/>
      <c r="F8" s="5"/>
      <c r="G8" s="6">
        <v>46</v>
      </c>
      <c r="H8" s="6">
        <v>23</v>
      </c>
      <c r="I8" s="6">
        <v>31</v>
      </c>
      <c r="J8" s="7"/>
      <c r="K8" s="8"/>
      <c r="L8" s="1" t="s">
        <v>363</v>
      </c>
    </row>
    <row r="9" spans="1:12" x14ac:dyDescent="0.4">
      <c r="C9" s="9" t="s">
        <v>20</v>
      </c>
      <c r="D9" s="9" t="s">
        <v>21</v>
      </c>
      <c r="E9" s="34"/>
      <c r="F9" s="10"/>
      <c r="G9" s="11">
        <v>71</v>
      </c>
      <c r="H9" s="11">
        <v>26</v>
      </c>
      <c r="I9" s="11">
        <v>3</v>
      </c>
      <c r="J9" s="12"/>
      <c r="K9" s="13"/>
      <c r="L9" s="1" t="s">
        <v>364</v>
      </c>
    </row>
    <row r="10" spans="1:12" x14ac:dyDescent="0.4">
      <c r="C10" s="2" t="s">
        <v>22</v>
      </c>
      <c r="D10" s="3" t="s">
        <v>23</v>
      </c>
      <c r="E10" s="35"/>
      <c r="F10" s="5"/>
      <c r="G10" s="6">
        <v>88</v>
      </c>
      <c r="H10" s="6">
        <v>5</v>
      </c>
      <c r="I10" s="6">
        <v>7</v>
      </c>
      <c r="J10" s="7"/>
      <c r="K10" s="8"/>
      <c r="L10" s="1" t="s">
        <v>364</v>
      </c>
    </row>
    <row r="11" spans="1:12" x14ac:dyDescent="0.4">
      <c r="C11" s="9" t="s">
        <v>24</v>
      </c>
      <c r="D11" s="9" t="s">
        <v>25</v>
      </c>
      <c r="E11" s="34"/>
      <c r="F11" s="10"/>
      <c r="G11" s="11">
        <v>91</v>
      </c>
      <c r="H11" s="11">
        <v>5</v>
      </c>
      <c r="I11" s="11">
        <v>4</v>
      </c>
      <c r="J11" s="12"/>
      <c r="K11" s="13"/>
      <c r="L11" s="1" t="s">
        <v>364</v>
      </c>
    </row>
    <row r="12" spans="1:12" x14ac:dyDescent="0.4">
      <c r="C12" s="2" t="s">
        <v>26</v>
      </c>
      <c r="D12" s="3" t="s">
        <v>27</v>
      </c>
      <c r="E12" s="35"/>
      <c r="F12" s="5"/>
      <c r="G12" s="6">
        <v>85</v>
      </c>
      <c r="H12" s="6">
        <v>8</v>
      </c>
      <c r="I12" s="6">
        <v>7</v>
      </c>
      <c r="J12" s="7"/>
      <c r="K12" s="8"/>
      <c r="L12" s="1" t="s">
        <v>364</v>
      </c>
    </row>
    <row r="13" spans="1:12" x14ac:dyDescent="0.4">
      <c r="C13" s="9" t="s">
        <v>28</v>
      </c>
      <c r="D13" s="9" t="s">
        <v>29</v>
      </c>
      <c r="E13" s="34"/>
      <c r="F13" s="10"/>
      <c r="G13" s="11">
        <v>80</v>
      </c>
      <c r="H13" s="11">
        <v>8</v>
      </c>
      <c r="I13" s="11">
        <v>12</v>
      </c>
      <c r="J13" s="12"/>
      <c r="K13" s="13"/>
      <c r="L13" s="1" t="s">
        <v>364</v>
      </c>
    </row>
    <row r="14" spans="1:12" x14ac:dyDescent="0.4">
      <c r="C14" s="2" t="s">
        <v>30</v>
      </c>
      <c r="D14" s="3" t="s">
        <v>31</v>
      </c>
      <c r="E14" s="35"/>
      <c r="F14" s="5"/>
      <c r="G14" s="6">
        <v>89</v>
      </c>
      <c r="H14" s="6">
        <v>7</v>
      </c>
      <c r="I14" s="6">
        <v>4</v>
      </c>
      <c r="J14" s="8"/>
      <c r="K14" s="8"/>
      <c r="L14" s="1" t="s">
        <v>365</v>
      </c>
    </row>
    <row r="15" spans="1:12" x14ac:dyDescent="0.4">
      <c r="C15" s="9" t="s">
        <v>32</v>
      </c>
      <c r="D15" s="9" t="s">
        <v>31</v>
      </c>
      <c r="E15" s="34"/>
      <c r="F15" s="10"/>
      <c r="G15" s="11">
        <v>93</v>
      </c>
      <c r="H15" s="11">
        <v>3</v>
      </c>
      <c r="I15" s="11">
        <v>4</v>
      </c>
      <c r="J15" s="12"/>
      <c r="K15" s="13"/>
      <c r="L15" s="1" t="s">
        <v>365</v>
      </c>
    </row>
    <row r="16" spans="1:12" x14ac:dyDescent="0.4">
      <c r="C16" s="2" t="s">
        <v>33</v>
      </c>
      <c r="D16" s="3" t="s">
        <v>34</v>
      </c>
      <c r="E16" s="35"/>
      <c r="F16" s="5"/>
      <c r="G16" s="6">
        <v>81</v>
      </c>
      <c r="H16" s="6">
        <v>15</v>
      </c>
      <c r="I16" s="6">
        <v>4</v>
      </c>
      <c r="J16" s="7"/>
      <c r="K16" s="8"/>
      <c r="L16" s="1" t="s">
        <v>365</v>
      </c>
    </row>
    <row r="17" spans="3:12" x14ac:dyDescent="0.4">
      <c r="C17" s="9" t="s">
        <v>35</v>
      </c>
      <c r="D17" s="9" t="s">
        <v>36</v>
      </c>
      <c r="E17" s="34"/>
      <c r="F17" s="10"/>
      <c r="G17" s="11">
        <v>82</v>
      </c>
      <c r="H17" s="11">
        <v>16</v>
      </c>
      <c r="I17" s="11">
        <v>2</v>
      </c>
      <c r="J17" s="12"/>
      <c r="K17" s="13"/>
      <c r="L17" s="1" t="s">
        <v>367</v>
      </c>
    </row>
    <row r="18" spans="3:12" x14ac:dyDescent="0.4">
      <c r="C18" s="2" t="s">
        <v>37</v>
      </c>
      <c r="D18" s="3" t="s">
        <v>38</v>
      </c>
      <c r="E18" s="35"/>
      <c r="F18" s="5"/>
      <c r="G18" s="6">
        <v>78</v>
      </c>
      <c r="H18" s="6">
        <v>20</v>
      </c>
      <c r="I18" s="6">
        <v>2</v>
      </c>
      <c r="J18" s="7"/>
      <c r="K18" s="8"/>
      <c r="L18" s="1" t="s">
        <v>368</v>
      </c>
    </row>
    <row r="19" spans="3:12" x14ac:dyDescent="0.4">
      <c r="C19" s="9" t="s">
        <v>39</v>
      </c>
      <c r="D19" s="9" t="s">
        <v>40</v>
      </c>
      <c r="E19" s="34"/>
      <c r="F19" s="10"/>
      <c r="G19" s="11">
        <v>47</v>
      </c>
      <c r="H19" s="11">
        <v>45</v>
      </c>
      <c r="I19" s="11">
        <v>8</v>
      </c>
      <c r="J19" s="12"/>
      <c r="K19" s="13"/>
      <c r="L19" s="1" t="s">
        <v>369</v>
      </c>
    </row>
    <row r="20" spans="3:12" x14ac:dyDescent="0.4">
      <c r="C20" s="2" t="s">
        <v>41</v>
      </c>
      <c r="D20" s="3" t="s">
        <v>42</v>
      </c>
      <c r="E20" s="35"/>
      <c r="F20" s="5"/>
      <c r="G20" s="6">
        <v>60</v>
      </c>
      <c r="H20" s="6">
        <v>36</v>
      </c>
      <c r="I20" s="6">
        <v>4</v>
      </c>
      <c r="J20" s="7"/>
      <c r="K20" s="8"/>
      <c r="L20" s="1" t="s">
        <v>370</v>
      </c>
    </row>
    <row r="21" spans="3:12" x14ac:dyDescent="0.4">
      <c r="C21" s="9" t="s">
        <v>43</v>
      </c>
      <c r="D21" s="9" t="s">
        <v>44</v>
      </c>
      <c r="E21" s="34"/>
      <c r="F21" s="10"/>
      <c r="G21" s="11">
        <v>87</v>
      </c>
      <c r="H21" s="11">
        <v>10</v>
      </c>
      <c r="I21" s="11">
        <v>3</v>
      </c>
      <c r="J21" s="12"/>
      <c r="K21" s="13"/>
      <c r="L21" s="1" t="s">
        <v>370</v>
      </c>
    </row>
    <row r="22" spans="3:12" x14ac:dyDescent="0.4">
      <c r="C22" s="2" t="s">
        <v>45</v>
      </c>
      <c r="D22" s="3" t="s">
        <v>46</v>
      </c>
      <c r="E22" s="35"/>
      <c r="F22" s="5"/>
      <c r="G22" s="6">
        <v>85</v>
      </c>
      <c r="H22" s="6">
        <v>12</v>
      </c>
      <c r="I22" s="6">
        <v>3</v>
      </c>
      <c r="J22" s="7"/>
      <c r="K22" s="8"/>
      <c r="L22" s="1" t="s">
        <v>370</v>
      </c>
    </row>
    <row r="23" spans="3:12" x14ac:dyDescent="0.4">
      <c r="C23" s="9" t="s">
        <v>47</v>
      </c>
      <c r="D23" s="9" t="s">
        <v>48</v>
      </c>
      <c r="E23" s="34"/>
      <c r="F23" s="10"/>
      <c r="G23" s="11">
        <v>63</v>
      </c>
      <c r="H23" s="11">
        <v>17</v>
      </c>
      <c r="I23" s="11">
        <v>20</v>
      </c>
      <c r="J23" s="13"/>
      <c r="K23" s="13"/>
      <c r="L23" s="1" t="s">
        <v>370</v>
      </c>
    </row>
    <row r="24" spans="3:12" x14ac:dyDescent="0.4">
      <c r="C24" s="2" t="s">
        <v>49</v>
      </c>
      <c r="D24" s="3" t="s">
        <v>48</v>
      </c>
      <c r="E24" s="35"/>
      <c r="F24" s="5"/>
      <c r="G24" s="6">
        <v>67</v>
      </c>
      <c r="H24" s="6">
        <v>13</v>
      </c>
      <c r="I24" s="6">
        <v>20</v>
      </c>
      <c r="J24" s="7"/>
      <c r="K24" s="8"/>
      <c r="L24" s="1" t="s">
        <v>370</v>
      </c>
    </row>
    <row r="25" spans="3:12" x14ac:dyDescent="0.4">
      <c r="C25" s="9" t="s">
        <v>50</v>
      </c>
      <c r="D25" s="9" t="s">
        <v>51</v>
      </c>
      <c r="E25" s="34"/>
      <c r="F25" s="10"/>
      <c r="G25" s="11">
        <v>81</v>
      </c>
      <c r="H25" s="11">
        <v>9</v>
      </c>
      <c r="I25" s="11">
        <v>10</v>
      </c>
      <c r="J25" s="12"/>
      <c r="K25" s="13"/>
      <c r="L25" s="1" t="s">
        <v>371</v>
      </c>
    </row>
    <row r="26" spans="3:12" x14ac:dyDescent="0.4">
      <c r="C26" s="2" t="s">
        <v>52</v>
      </c>
      <c r="D26" s="3" t="s">
        <v>51</v>
      </c>
      <c r="E26" s="35"/>
      <c r="F26" s="5"/>
      <c r="G26" s="6">
        <v>78</v>
      </c>
      <c r="H26" s="6">
        <v>10</v>
      </c>
      <c r="I26" s="6">
        <v>12</v>
      </c>
      <c r="J26" s="7"/>
      <c r="K26" s="8"/>
      <c r="L26" s="1" t="s">
        <v>371</v>
      </c>
    </row>
    <row r="27" spans="3:12" x14ac:dyDescent="0.4">
      <c r="C27" s="9" t="s">
        <v>53</v>
      </c>
      <c r="D27" s="9" t="s">
        <v>54</v>
      </c>
      <c r="E27" s="34"/>
      <c r="F27" s="10"/>
      <c r="G27" s="11">
        <v>75</v>
      </c>
      <c r="H27" s="11">
        <v>13</v>
      </c>
      <c r="I27" s="11">
        <v>12</v>
      </c>
      <c r="J27" s="12"/>
      <c r="K27" s="13"/>
      <c r="L27" s="1" t="s">
        <v>371</v>
      </c>
    </row>
    <row r="28" spans="3:12" x14ac:dyDescent="0.4">
      <c r="C28" s="2" t="s">
        <v>55</v>
      </c>
      <c r="D28" s="3" t="s">
        <v>54</v>
      </c>
      <c r="E28" s="35"/>
      <c r="F28" s="5"/>
      <c r="G28" s="6">
        <v>71</v>
      </c>
      <c r="H28" s="6">
        <v>15</v>
      </c>
      <c r="I28" s="6">
        <v>14</v>
      </c>
      <c r="J28" s="7"/>
      <c r="K28" s="8"/>
      <c r="L28" s="1" t="s">
        <v>371</v>
      </c>
    </row>
    <row r="29" spans="3:12" x14ac:dyDescent="0.4">
      <c r="C29" s="9" t="s">
        <v>56</v>
      </c>
      <c r="D29" s="9" t="s">
        <v>57</v>
      </c>
      <c r="E29" s="34"/>
      <c r="F29" s="10"/>
      <c r="G29" s="11">
        <v>65</v>
      </c>
      <c r="H29" s="11">
        <v>15</v>
      </c>
      <c r="I29" s="11">
        <v>20</v>
      </c>
      <c r="J29" s="12"/>
      <c r="K29" s="13"/>
      <c r="L29" s="1" t="s">
        <v>371</v>
      </c>
    </row>
    <row r="30" spans="3:12" x14ac:dyDescent="0.4">
      <c r="C30" s="2" t="s">
        <v>58</v>
      </c>
      <c r="D30" s="3" t="s">
        <v>57</v>
      </c>
      <c r="E30" s="35"/>
      <c r="F30" s="5"/>
      <c r="G30" s="6">
        <v>67</v>
      </c>
      <c r="H30" s="6">
        <v>12</v>
      </c>
      <c r="I30" s="6">
        <v>21</v>
      </c>
      <c r="J30" s="7"/>
      <c r="K30" s="8"/>
      <c r="L30" s="1" t="s">
        <v>371</v>
      </c>
    </row>
    <row r="31" spans="3:12" x14ac:dyDescent="0.4">
      <c r="C31" s="9" t="s">
        <v>59</v>
      </c>
      <c r="D31" s="9" t="s">
        <v>60</v>
      </c>
      <c r="E31" s="34"/>
      <c r="F31" s="10"/>
      <c r="G31" s="11">
        <v>69</v>
      </c>
      <c r="H31" s="11">
        <v>9</v>
      </c>
      <c r="I31" s="11">
        <v>22</v>
      </c>
      <c r="J31" s="12"/>
      <c r="K31" s="13"/>
      <c r="L31" s="1" t="s">
        <v>371</v>
      </c>
    </row>
    <row r="32" spans="3:12" x14ac:dyDescent="0.4">
      <c r="C32" s="2" t="s">
        <v>61</v>
      </c>
      <c r="D32" s="3" t="s">
        <v>60</v>
      </c>
      <c r="E32" s="35"/>
      <c r="F32" s="5"/>
      <c r="G32" s="6">
        <v>61</v>
      </c>
      <c r="H32" s="6">
        <v>16</v>
      </c>
      <c r="I32" s="6">
        <v>23</v>
      </c>
      <c r="J32" s="7"/>
      <c r="K32" s="8"/>
      <c r="L32" s="1" t="s">
        <v>371</v>
      </c>
    </row>
    <row r="33" spans="3:12" x14ac:dyDescent="0.4">
      <c r="C33" s="9" t="s">
        <v>62</v>
      </c>
      <c r="D33" s="9" t="s">
        <v>63</v>
      </c>
      <c r="E33" s="34"/>
      <c r="F33" s="10"/>
      <c r="G33" s="11">
        <v>72</v>
      </c>
      <c r="H33" s="11">
        <v>6</v>
      </c>
      <c r="I33" s="11">
        <v>22</v>
      </c>
      <c r="J33" s="12"/>
      <c r="K33" s="13"/>
      <c r="L33" s="1" t="s">
        <v>365</v>
      </c>
    </row>
    <row r="34" spans="3:12" x14ac:dyDescent="0.4">
      <c r="C34" s="2" t="s">
        <v>64</v>
      </c>
      <c r="D34" s="3" t="s">
        <v>34</v>
      </c>
      <c r="E34" s="35"/>
      <c r="F34" s="5"/>
      <c r="G34" s="6">
        <v>58</v>
      </c>
      <c r="H34" s="6">
        <v>20</v>
      </c>
      <c r="I34" s="6">
        <v>22</v>
      </c>
      <c r="J34" s="7"/>
      <c r="K34" s="8"/>
      <c r="L34" s="1" t="s">
        <v>365</v>
      </c>
    </row>
    <row r="36" spans="3:12" x14ac:dyDescent="0.4">
      <c r="C36" s="1" t="s">
        <v>100</v>
      </c>
    </row>
    <row r="37" spans="3:12" x14ac:dyDescent="0.4">
      <c r="C37" s="41" t="s">
        <v>0</v>
      </c>
      <c r="D37" s="41"/>
      <c r="E37" s="41" t="s">
        <v>1</v>
      </c>
      <c r="F37" s="41" t="s">
        <v>2</v>
      </c>
      <c r="G37" s="18" t="s">
        <v>3</v>
      </c>
      <c r="H37" s="18" t="s">
        <v>5</v>
      </c>
      <c r="I37" s="18" t="s">
        <v>6</v>
      </c>
      <c r="J37" s="18" t="s">
        <v>7</v>
      </c>
      <c r="K37" s="18" t="s">
        <v>9</v>
      </c>
      <c r="L37" s="42" t="s">
        <v>386</v>
      </c>
    </row>
    <row r="38" spans="3:12" x14ac:dyDescent="0.4">
      <c r="C38" s="41"/>
      <c r="D38" s="41"/>
      <c r="E38" s="41"/>
      <c r="F38" s="41"/>
      <c r="G38" s="18" t="s">
        <v>4</v>
      </c>
      <c r="H38" s="18" t="s">
        <v>4</v>
      </c>
      <c r="I38" s="18" t="s">
        <v>4</v>
      </c>
      <c r="J38" s="18" t="s">
        <v>8</v>
      </c>
      <c r="K38" s="18" t="s">
        <v>8</v>
      </c>
      <c r="L38" s="42"/>
    </row>
    <row r="39" spans="3:12" x14ac:dyDescent="0.4">
      <c r="C39" s="2" t="s">
        <v>10</v>
      </c>
      <c r="D39" s="3" t="s">
        <v>101</v>
      </c>
      <c r="E39" s="33"/>
      <c r="F39" s="5"/>
      <c r="G39" s="6">
        <v>83</v>
      </c>
      <c r="H39" s="6">
        <v>12</v>
      </c>
      <c r="I39" s="6">
        <v>5</v>
      </c>
      <c r="J39" s="7"/>
      <c r="K39" s="8"/>
      <c r="L39" s="1" t="s">
        <v>364</v>
      </c>
    </row>
    <row r="40" spans="3:12" x14ac:dyDescent="0.4">
      <c r="C40" s="9" t="s">
        <v>12</v>
      </c>
      <c r="D40" s="9" t="s">
        <v>102</v>
      </c>
      <c r="E40" s="34"/>
      <c r="F40" s="10"/>
      <c r="G40" s="11">
        <v>97</v>
      </c>
      <c r="H40" s="11">
        <v>2</v>
      </c>
      <c r="I40" s="11">
        <v>1</v>
      </c>
      <c r="J40" s="12"/>
      <c r="K40" s="13"/>
      <c r="L40" s="1" t="s">
        <v>364</v>
      </c>
    </row>
    <row r="41" spans="3:12" x14ac:dyDescent="0.4">
      <c r="C41" s="2" t="s">
        <v>14</v>
      </c>
      <c r="D41" s="3" t="s">
        <v>103</v>
      </c>
      <c r="E41" s="35"/>
      <c r="F41" s="5"/>
      <c r="G41" s="6">
        <v>90</v>
      </c>
      <c r="H41" s="6">
        <v>6</v>
      </c>
      <c r="I41" s="6">
        <v>4</v>
      </c>
      <c r="J41" s="7"/>
      <c r="K41" s="8"/>
      <c r="L41" s="1" t="s">
        <v>364</v>
      </c>
    </row>
    <row r="42" spans="3:12" x14ac:dyDescent="0.4">
      <c r="C42" s="9" t="s">
        <v>16</v>
      </c>
      <c r="D42" s="9" t="s">
        <v>104</v>
      </c>
      <c r="E42" s="34"/>
      <c r="F42" s="10"/>
      <c r="G42" s="11">
        <v>89</v>
      </c>
      <c r="H42" s="11">
        <v>7</v>
      </c>
      <c r="I42" s="11">
        <v>4</v>
      </c>
      <c r="J42" s="12"/>
      <c r="K42" s="13"/>
      <c r="L42" s="1" t="s">
        <v>364</v>
      </c>
    </row>
    <row r="43" spans="3:12" x14ac:dyDescent="0.4">
      <c r="C43" s="2" t="s">
        <v>18</v>
      </c>
      <c r="D43" s="3" t="s">
        <v>105</v>
      </c>
      <c r="E43" s="35"/>
      <c r="F43" s="5"/>
      <c r="G43" s="6">
        <v>78</v>
      </c>
      <c r="H43" s="6">
        <v>10</v>
      </c>
      <c r="I43" s="6">
        <v>12</v>
      </c>
      <c r="J43" s="7"/>
      <c r="K43" s="8"/>
      <c r="L43" s="1" t="s">
        <v>364</v>
      </c>
    </row>
    <row r="44" spans="3:12" x14ac:dyDescent="0.4">
      <c r="C44" s="9" t="s">
        <v>20</v>
      </c>
      <c r="D44" s="9" t="s">
        <v>106</v>
      </c>
      <c r="E44" s="34"/>
      <c r="F44" s="10"/>
      <c r="G44" s="11">
        <v>54</v>
      </c>
      <c r="H44" s="11">
        <v>34</v>
      </c>
      <c r="I44" s="11">
        <v>12</v>
      </c>
      <c r="J44" s="12"/>
      <c r="K44" s="13"/>
      <c r="L44" s="1" t="s">
        <v>363</v>
      </c>
    </row>
    <row r="45" spans="3:12" x14ac:dyDescent="0.4">
      <c r="C45" s="2" t="s">
        <v>22</v>
      </c>
      <c r="D45" s="3" t="s">
        <v>107</v>
      </c>
      <c r="E45" s="35"/>
      <c r="F45" s="5"/>
      <c r="G45" s="6">
        <v>57</v>
      </c>
      <c r="H45" s="6">
        <v>37</v>
      </c>
      <c r="I45" s="6">
        <v>6</v>
      </c>
      <c r="J45" s="7"/>
      <c r="K45" s="8"/>
      <c r="L45" s="1" t="s">
        <v>363</v>
      </c>
    </row>
    <row r="46" spans="3:12" x14ac:dyDescent="0.4">
      <c r="C46" s="9" t="s">
        <v>24</v>
      </c>
      <c r="D46" s="9" t="s">
        <v>108</v>
      </c>
      <c r="E46" s="34"/>
      <c r="F46" s="10"/>
      <c r="G46" s="11">
        <v>54</v>
      </c>
      <c r="H46" s="11">
        <v>24</v>
      </c>
      <c r="I46" s="11">
        <v>22</v>
      </c>
      <c r="J46" s="12"/>
      <c r="K46" s="13"/>
      <c r="L46" s="1" t="s">
        <v>363</v>
      </c>
    </row>
    <row r="47" spans="3:12" x14ac:dyDescent="0.4">
      <c r="C47" s="2" t="s">
        <v>26</v>
      </c>
      <c r="D47" s="3" t="s">
        <v>109</v>
      </c>
      <c r="E47" s="35"/>
      <c r="F47" s="5"/>
      <c r="G47" s="6">
        <v>60</v>
      </c>
      <c r="H47" s="6">
        <v>14</v>
      </c>
      <c r="I47" s="6">
        <v>26</v>
      </c>
      <c r="J47" s="7"/>
      <c r="K47" s="8"/>
      <c r="L47" s="1" t="s">
        <v>363</v>
      </c>
    </row>
    <row r="48" spans="3:12" x14ac:dyDescent="0.4">
      <c r="C48" s="9" t="s">
        <v>28</v>
      </c>
      <c r="D48" s="9" t="s">
        <v>110</v>
      </c>
      <c r="E48" s="34"/>
      <c r="F48" s="10"/>
      <c r="G48" s="11">
        <v>60</v>
      </c>
      <c r="H48" s="11">
        <v>16</v>
      </c>
      <c r="I48" s="11">
        <v>24</v>
      </c>
      <c r="J48" s="12"/>
      <c r="K48" s="13"/>
      <c r="L48" s="1" t="s">
        <v>363</v>
      </c>
    </row>
    <row r="49" spans="3:12" x14ac:dyDescent="0.4">
      <c r="C49" s="2" t="s">
        <v>111</v>
      </c>
      <c r="D49" s="3" t="s">
        <v>112</v>
      </c>
      <c r="E49" s="35"/>
      <c r="F49" s="5"/>
      <c r="G49" s="6">
        <v>78</v>
      </c>
      <c r="H49" s="6">
        <v>13</v>
      </c>
      <c r="I49" s="6">
        <v>9</v>
      </c>
      <c r="J49" s="7"/>
      <c r="K49" s="8"/>
      <c r="L49" s="1" t="s">
        <v>372</v>
      </c>
    </row>
    <row r="50" spans="3:12" x14ac:dyDescent="0.4">
      <c r="C50" s="9" t="s">
        <v>113</v>
      </c>
      <c r="D50" s="9" t="s">
        <v>114</v>
      </c>
      <c r="E50" s="34"/>
      <c r="F50" s="10"/>
      <c r="G50" s="11">
        <v>50</v>
      </c>
      <c r="H50" s="11">
        <v>37</v>
      </c>
      <c r="I50" s="11">
        <v>13</v>
      </c>
      <c r="J50" s="12"/>
      <c r="K50" s="13"/>
      <c r="L50" s="1" t="s">
        <v>372</v>
      </c>
    </row>
    <row r="51" spans="3:12" x14ac:dyDescent="0.4">
      <c r="C51" s="2" t="s">
        <v>115</v>
      </c>
      <c r="D51" s="3" t="s">
        <v>116</v>
      </c>
      <c r="E51" s="35"/>
      <c r="F51" s="5"/>
      <c r="G51" s="6">
        <v>66</v>
      </c>
      <c r="H51" s="6">
        <v>32</v>
      </c>
      <c r="I51" s="6">
        <v>2</v>
      </c>
      <c r="J51" s="7"/>
      <c r="K51" s="8"/>
      <c r="L51" s="1" t="s">
        <v>373</v>
      </c>
    </row>
    <row r="52" spans="3:12" x14ac:dyDescent="0.4">
      <c r="C52" s="9" t="s">
        <v>117</v>
      </c>
      <c r="D52" s="9" t="s">
        <v>118</v>
      </c>
      <c r="E52" s="34"/>
      <c r="F52" s="10"/>
      <c r="G52" s="11">
        <v>90</v>
      </c>
      <c r="H52" s="11">
        <v>8</v>
      </c>
      <c r="I52" s="11">
        <v>2</v>
      </c>
      <c r="J52" s="12"/>
      <c r="K52" s="13"/>
      <c r="L52" s="1" t="s">
        <v>374</v>
      </c>
    </row>
    <row r="53" spans="3:12" x14ac:dyDescent="0.4">
      <c r="C53" s="2" t="s">
        <v>119</v>
      </c>
      <c r="D53" s="3" t="s">
        <v>120</v>
      </c>
      <c r="E53" s="35"/>
      <c r="F53" s="5"/>
      <c r="G53" s="6">
        <v>72</v>
      </c>
      <c r="H53" s="6">
        <v>22</v>
      </c>
      <c r="I53" s="6">
        <v>6</v>
      </c>
      <c r="J53" s="7"/>
      <c r="K53" s="8"/>
      <c r="L53" s="1" t="s">
        <v>375</v>
      </c>
    </row>
    <row r="54" spans="3:12" x14ac:dyDescent="0.4">
      <c r="C54" s="9" t="s">
        <v>121</v>
      </c>
      <c r="D54" s="9" t="s">
        <v>122</v>
      </c>
      <c r="E54" s="34"/>
      <c r="F54" s="10"/>
      <c r="G54" s="11">
        <v>71</v>
      </c>
      <c r="H54" s="11">
        <v>17</v>
      </c>
      <c r="I54" s="11">
        <v>12</v>
      </c>
      <c r="J54" s="12"/>
      <c r="K54" s="13"/>
      <c r="L54" s="1" t="s">
        <v>376</v>
      </c>
    </row>
    <row r="55" spans="3:12" x14ac:dyDescent="0.4">
      <c r="C55" s="2" t="s">
        <v>123</v>
      </c>
      <c r="D55" s="3" t="s">
        <v>124</v>
      </c>
      <c r="E55" s="35"/>
      <c r="F55" s="5"/>
      <c r="G55" s="6">
        <v>59</v>
      </c>
      <c r="H55" s="6">
        <v>37</v>
      </c>
      <c r="I55" s="6">
        <v>4</v>
      </c>
      <c r="J55" s="7"/>
      <c r="K55" s="8"/>
      <c r="L55" s="1" t="s">
        <v>368</v>
      </c>
    </row>
    <row r="56" spans="3:12" x14ac:dyDescent="0.4">
      <c r="C56" s="9" t="s">
        <v>125</v>
      </c>
      <c r="D56" s="9" t="s">
        <v>126</v>
      </c>
      <c r="E56" s="34"/>
      <c r="F56" s="10"/>
      <c r="G56" s="11">
        <v>76</v>
      </c>
      <c r="H56" s="11">
        <v>20</v>
      </c>
      <c r="I56" s="11">
        <v>4</v>
      </c>
      <c r="J56" s="12"/>
      <c r="K56" s="13"/>
      <c r="L56" s="1" t="s">
        <v>376</v>
      </c>
    </row>
    <row r="57" spans="3:12" x14ac:dyDescent="0.4">
      <c r="C57" s="2" t="s">
        <v>127</v>
      </c>
      <c r="D57" s="3" t="s">
        <v>128</v>
      </c>
      <c r="E57" s="35"/>
      <c r="F57" s="5"/>
      <c r="G57" s="6">
        <v>62</v>
      </c>
      <c r="H57" s="6">
        <v>35</v>
      </c>
      <c r="I57" s="6">
        <v>3</v>
      </c>
      <c r="J57" s="7"/>
      <c r="K57" s="8"/>
      <c r="L57" s="1" t="s">
        <v>375</v>
      </c>
    </row>
    <row r="58" spans="3:12" x14ac:dyDescent="0.4">
      <c r="C58" s="9" t="s">
        <v>129</v>
      </c>
      <c r="D58" s="9" t="s">
        <v>130</v>
      </c>
      <c r="E58" s="34"/>
      <c r="F58" s="10"/>
      <c r="G58" s="11">
        <v>63</v>
      </c>
      <c r="H58" s="11">
        <v>33</v>
      </c>
      <c r="I58" s="11">
        <v>4</v>
      </c>
      <c r="J58" s="13"/>
      <c r="K58" s="13"/>
      <c r="L58" s="1" t="s">
        <v>375</v>
      </c>
    </row>
    <row r="59" spans="3:12" x14ac:dyDescent="0.4">
      <c r="C59" s="2" t="s">
        <v>131</v>
      </c>
      <c r="D59" s="3" t="s">
        <v>130</v>
      </c>
      <c r="E59" s="35"/>
      <c r="F59" s="5"/>
      <c r="G59" s="6">
        <v>80</v>
      </c>
      <c r="H59" s="6">
        <v>15</v>
      </c>
      <c r="I59" s="6">
        <v>5</v>
      </c>
      <c r="J59" s="7"/>
      <c r="K59" s="8"/>
      <c r="L59" s="1" t="s">
        <v>375</v>
      </c>
    </row>
    <row r="60" spans="3:12" x14ac:dyDescent="0.4">
      <c r="C60" s="9" t="s">
        <v>132</v>
      </c>
      <c r="D60" s="9" t="s">
        <v>133</v>
      </c>
      <c r="E60" s="34"/>
      <c r="F60" s="10"/>
      <c r="G60" s="11">
        <v>81</v>
      </c>
      <c r="H60" s="11">
        <v>9</v>
      </c>
      <c r="I60" s="11">
        <v>10</v>
      </c>
      <c r="J60" s="13"/>
      <c r="K60" s="13"/>
      <c r="L60" s="1" t="s">
        <v>365</v>
      </c>
    </row>
    <row r="61" spans="3:12" x14ac:dyDescent="0.4">
      <c r="C61" s="2" t="s">
        <v>134</v>
      </c>
      <c r="D61" s="3" t="s">
        <v>34</v>
      </c>
      <c r="E61" s="35"/>
      <c r="F61" s="5"/>
      <c r="G61" s="6">
        <v>59</v>
      </c>
      <c r="H61" s="6">
        <v>32</v>
      </c>
      <c r="I61" s="6">
        <v>9</v>
      </c>
      <c r="J61" s="7"/>
      <c r="K61" s="8"/>
      <c r="L61" s="1" t="s">
        <v>365</v>
      </c>
    </row>
    <row r="62" spans="3:12" x14ac:dyDescent="0.4">
      <c r="C62" s="9" t="s">
        <v>135</v>
      </c>
      <c r="D62" s="9" t="s">
        <v>136</v>
      </c>
      <c r="E62" s="34"/>
      <c r="F62" s="10"/>
      <c r="G62" s="11">
        <v>89</v>
      </c>
      <c r="H62" s="11">
        <v>5</v>
      </c>
      <c r="I62" s="11">
        <v>6</v>
      </c>
      <c r="J62" s="12"/>
      <c r="K62" s="13"/>
      <c r="L62" s="1" t="s">
        <v>365</v>
      </c>
    </row>
    <row r="63" spans="3:12" x14ac:dyDescent="0.4">
      <c r="C63" s="2" t="s">
        <v>137</v>
      </c>
      <c r="D63" s="3" t="s">
        <v>34</v>
      </c>
      <c r="E63" s="35"/>
      <c r="F63" s="5"/>
      <c r="G63" s="6">
        <v>67</v>
      </c>
      <c r="H63" s="6">
        <v>27</v>
      </c>
      <c r="I63" s="6">
        <v>6</v>
      </c>
      <c r="J63" s="7"/>
      <c r="K63" s="8"/>
      <c r="L63" s="1" t="s">
        <v>365</v>
      </c>
    </row>
    <row r="65" spans="3:12" x14ac:dyDescent="0.4">
      <c r="C65" s="1" t="s">
        <v>165</v>
      </c>
    </row>
    <row r="66" spans="3:12" ht="18.75" customHeight="1" x14ac:dyDescent="0.4">
      <c r="C66" s="41" t="s">
        <v>0</v>
      </c>
      <c r="D66" s="41"/>
      <c r="E66" s="41" t="s">
        <v>1</v>
      </c>
      <c r="F66" s="41" t="s">
        <v>2</v>
      </c>
      <c r="G66" s="18" t="s">
        <v>3</v>
      </c>
      <c r="H66" s="18" t="s">
        <v>5</v>
      </c>
      <c r="I66" s="18" t="s">
        <v>6</v>
      </c>
      <c r="J66" s="18" t="s">
        <v>7</v>
      </c>
      <c r="K66" s="18" t="s">
        <v>9</v>
      </c>
      <c r="L66" s="42" t="s">
        <v>386</v>
      </c>
    </row>
    <row r="67" spans="3:12" x14ac:dyDescent="0.4">
      <c r="C67" s="41"/>
      <c r="D67" s="41"/>
      <c r="E67" s="41"/>
      <c r="F67" s="41"/>
      <c r="G67" s="18" t="s">
        <v>4</v>
      </c>
      <c r="H67" s="18" t="s">
        <v>4</v>
      </c>
      <c r="I67" s="18" t="s">
        <v>4</v>
      </c>
      <c r="J67" s="18" t="s">
        <v>8</v>
      </c>
      <c r="K67" s="18" t="s">
        <v>8</v>
      </c>
      <c r="L67" s="42"/>
    </row>
    <row r="68" spans="3:12" x14ac:dyDescent="0.4">
      <c r="C68" s="2" t="s">
        <v>10</v>
      </c>
      <c r="D68" s="3" t="s">
        <v>166</v>
      </c>
      <c r="E68" s="33"/>
      <c r="F68" s="5"/>
      <c r="G68" s="6">
        <v>96</v>
      </c>
      <c r="H68" s="6">
        <v>2</v>
      </c>
      <c r="I68" s="6">
        <v>2</v>
      </c>
      <c r="J68" s="7"/>
      <c r="K68" s="8"/>
      <c r="L68" s="1" t="s">
        <v>364</v>
      </c>
    </row>
    <row r="69" spans="3:12" x14ac:dyDescent="0.4">
      <c r="C69" s="9" t="s">
        <v>12</v>
      </c>
      <c r="D69" s="9" t="s">
        <v>167</v>
      </c>
      <c r="E69" s="34"/>
      <c r="F69" s="10"/>
      <c r="G69" s="11">
        <v>89</v>
      </c>
      <c r="H69" s="11">
        <v>8</v>
      </c>
      <c r="I69" s="11">
        <v>3</v>
      </c>
      <c r="J69" s="12"/>
      <c r="K69" s="13"/>
      <c r="L69" s="1" t="s">
        <v>364</v>
      </c>
    </row>
    <row r="70" spans="3:12" x14ac:dyDescent="0.4">
      <c r="C70" s="2" t="s">
        <v>14</v>
      </c>
      <c r="D70" s="3" t="s">
        <v>168</v>
      </c>
      <c r="E70" s="35"/>
      <c r="F70" s="5"/>
      <c r="G70" s="6">
        <v>91</v>
      </c>
      <c r="H70" s="6">
        <v>3</v>
      </c>
      <c r="I70" s="6">
        <v>6</v>
      </c>
      <c r="J70" s="7"/>
      <c r="K70" s="8"/>
      <c r="L70" s="1" t="s">
        <v>364</v>
      </c>
    </row>
    <row r="71" spans="3:12" x14ac:dyDescent="0.4">
      <c r="C71" s="9" t="s">
        <v>16</v>
      </c>
      <c r="D71" s="9" t="s">
        <v>169</v>
      </c>
      <c r="E71" s="34"/>
      <c r="F71" s="10"/>
      <c r="G71" s="11">
        <v>79</v>
      </c>
      <c r="H71" s="11">
        <v>11</v>
      </c>
      <c r="I71" s="11">
        <v>10</v>
      </c>
      <c r="J71" s="12"/>
      <c r="K71" s="13"/>
      <c r="L71" s="1" t="s">
        <v>364</v>
      </c>
    </row>
    <row r="72" spans="3:12" x14ac:dyDescent="0.4">
      <c r="C72" s="2" t="s">
        <v>18</v>
      </c>
      <c r="D72" s="3" t="s">
        <v>170</v>
      </c>
      <c r="E72" s="35"/>
      <c r="F72" s="5"/>
      <c r="G72" s="6">
        <v>97</v>
      </c>
      <c r="H72" s="6">
        <v>2</v>
      </c>
      <c r="I72" s="6">
        <v>1</v>
      </c>
      <c r="J72" s="7"/>
      <c r="K72" s="8"/>
      <c r="L72" s="1" t="s">
        <v>364</v>
      </c>
    </row>
    <row r="73" spans="3:12" x14ac:dyDescent="0.4">
      <c r="C73" s="9" t="s">
        <v>20</v>
      </c>
      <c r="D73" s="9" t="s">
        <v>171</v>
      </c>
      <c r="E73" s="34"/>
      <c r="F73" s="10"/>
      <c r="G73" s="11">
        <v>59</v>
      </c>
      <c r="H73" s="11">
        <v>22</v>
      </c>
      <c r="I73" s="11">
        <v>19</v>
      </c>
      <c r="J73" s="12"/>
      <c r="K73" s="13"/>
      <c r="L73" s="1" t="s">
        <v>363</v>
      </c>
    </row>
    <row r="74" spans="3:12" x14ac:dyDescent="0.4">
      <c r="C74" s="2" t="s">
        <v>22</v>
      </c>
      <c r="D74" s="3" t="s">
        <v>172</v>
      </c>
      <c r="E74" s="35"/>
      <c r="F74" s="5"/>
      <c r="G74" s="6">
        <v>66</v>
      </c>
      <c r="H74" s="6">
        <v>19</v>
      </c>
      <c r="I74" s="6">
        <v>15</v>
      </c>
      <c r="J74" s="7"/>
      <c r="K74" s="8"/>
      <c r="L74" s="1" t="s">
        <v>363</v>
      </c>
    </row>
    <row r="75" spans="3:12" x14ac:dyDescent="0.4">
      <c r="C75" s="9" t="s">
        <v>24</v>
      </c>
      <c r="D75" s="9" t="s">
        <v>173</v>
      </c>
      <c r="E75" s="34"/>
      <c r="F75" s="10"/>
      <c r="G75" s="11">
        <v>65</v>
      </c>
      <c r="H75" s="11">
        <v>18</v>
      </c>
      <c r="I75" s="11">
        <v>17</v>
      </c>
      <c r="J75" s="12"/>
      <c r="K75" s="13"/>
      <c r="L75" s="1" t="s">
        <v>363</v>
      </c>
    </row>
    <row r="76" spans="3:12" x14ac:dyDescent="0.4">
      <c r="C76" s="2" t="s">
        <v>26</v>
      </c>
      <c r="D76" s="3" t="s">
        <v>174</v>
      </c>
      <c r="E76" s="35"/>
      <c r="F76" s="5"/>
      <c r="G76" s="6">
        <v>81</v>
      </c>
      <c r="H76" s="6">
        <v>14</v>
      </c>
      <c r="I76" s="6">
        <v>5</v>
      </c>
      <c r="J76" s="7"/>
      <c r="K76" s="8"/>
      <c r="L76" s="1" t="s">
        <v>363</v>
      </c>
    </row>
    <row r="77" spans="3:12" x14ac:dyDescent="0.4">
      <c r="C77" s="9" t="s">
        <v>28</v>
      </c>
      <c r="D77" s="9" t="s">
        <v>175</v>
      </c>
      <c r="E77" s="34"/>
      <c r="F77" s="10"/>
      <c r="G77" s="11">
        <v>78</v>
      </c>
      <c r="H77" s="11">
        <v>14</v>
      </c>
      <c r="I77" s="11">
        <v>8</v>
      </c>
      <c r="J77" s="12"/>
      <c r="K77" s="13"/>
      <c r="L77" s="1" t="s">
        <v>363</v>
      </c>
    </row>
    <row r="78" spans="3:12" x14ac:dyDescent="0.4">
      <c r="C78" s="2" t="s">
        <v>176</v>
      </c>
      <c r="D78" s="3" t="s">
        <v>177</v>
      </c>
      <c r="E78" s="35"/>
      <c r="F78" s="5"/>
      <c r="G78" s="6">
        <v>95</v>
      </c>
      <c r="H78" s="6">
        <v>4</v>
      </c>
      <c r="I78" s="6">
        <v>1</v>
      </c>
      <c r="J78" s="7"/>
      <c r="K78" s="8"/>
      <c r="L78" s="1" t="s">
        <v>368</v>
      </c>
    </row>
    <row r="79" spans="3:12" x14ac:dyDescent="0.4">
      <c r="C79" s="9" t="s">
        <v>178</v>
      </c>
      <c r="D79" s="9" t="s">
        <v>177</v>
      </c>
      <c r="E79" s="34"/>
      <c r="F79" s="10"/>
      <c r="G79" s="11">
        <v>89</v>
      </c>
      <c r="H79" s="11">
        <v>10</v>
      </c>
      <c r="I79" s="11">
        <v>1</v>
      </c>
      <c r="J79" s="12"/>
      <c r="K79" s="13"/>
      <c r="L79" s="1" t="s">
        <v>368</v>
      </c>
    </row>
    <row r="80" spans="3:12" x14ac:dyDescent="0.4">
      <c r="C80" s="2" t="s">
        <v>179</v>
      </c>
      <c r="D80" s="3" t="s">
        <v>177</v>
      </c>
      <c r="E80" s="35"/>
      <c r="F80" s="5"/>
      <c r="G80" s="6">
        <v>75</v>
      </c>
      <c r="H80" s="6">
        <v>24</v>
      </c>
      <c r="I80" s="6">
        <v>1</v>
      </c>
      <c r="J80" s="7"/>
      <c r="K80" s="8"/>
      <c r="L80" s="1" t="s">
        <v>368</v>
      </c>
    </row>
    <row r="81" spans="3:12" x14ac:dyDescent="0.4">
      <c r="C81" s="9" t="s">
        <v>115</v>
      </c>
      <c r="D81" s="9" t="s">
        <v>180</v>
      </c>
      <c r="E81" s="34"/>
      <c r="F81" s="10"/>
      <c r="G81" s="11">
        <v>90</v>
      </c>
      <c r="H81" s="11">
        <v>9</v>
      </c>
      <c r="I81" s="11">
        <v>1</v>
      </c>
      <c r="J81" s="12"/>
      <c r="K81" s="13"/>
      <c r="L81" s="1" t="s">
        <v>377</v>
      </c>
    </row>
    <row r="82" spans="3:12" x14ac:dyDescent="0.4">
      <c r="C82" s="2" t="s">
        <v>117</v>
      </c>
      <c r="D82" s="3" t="s">
        <v>181</v>
      </c>
      <c r="E82" s="35"/>
      <c r="F82" s="5"/>
      <c r="G82" s="6">
        <v>57</v>
      </c>
      <c r="H82" s="6">
        <v>41</v>
      </c>
      <c r="I82" s="6">
        <v>2</v>
      </c>
      <c r="J82" s="8"/>
      <c r="K82" s="8"/>
      <c r="L82" s="1" t="s">
        <v>377</v>
      </c>
    </row>
    <row r="83" spans="3:12" x14ac:dyDescent="0.4">
      <c r="C83" s="9" t="s">
        <v>182</v>
      </c>
      <c r="D83" s="9" t="s">
        <v>183</v>
      </c>
      <c r="E83" s="34"/>
      <c r="F83" s="10"/>
      <c r="G83" s="11">
        <v>77</v>
      </c>
      <c r="H83" s="11">
        <v>22</v>
      </c>
      <c r="I83" s="11">
        <v>1</v>
      </c>
      <c r="J83" s="13"/>
      <c r="K83" s="13"/>
      <c r="L83" s="1" t="s">
        <v>378</v>
      </c>
    </row>
    <row r="84" spans="3:12" x14ac:dyDescent="0.4">
      <c r="C84" s="2" t="s">
        <v>184</v>
      </c>
      <c r="D84" s="3" t="s">
        <v>185</v>
      </c>
      <c r="E84" s="35"/>
      <c r="F84" s="5"/>
      <c r="G84" s="6">
        <v>85</v>
      </c>
      <c r="H84" s="6">
        <v>14</v>
      </c>
      <c r="I84" s="6">
        <v>1</v>
      </c>
      <c r="J84" s="7"/>
      <c r="K84" s="8"/>
      <c r="L84" s="1" t="s">
        <v>370</v>
      </c>
    </row>
    <row r="85" spans="3:12" x14ac:dyDescent="0.4">
      <c r="C85" s="9" t="s">
        <v>186</v>
      </c>
      <c r="D85" s="9" t="s">
        <v>187</v>
      </c>
      <c r="E85" s="34"/>
      <c r="F85" s="10"/>
      <c r="G85" s="11">
        <v>54</v>
      </c>
      <c r="H85" s="11">
        <v>45</v>
      </c>
      <c r="I85" s="11">
        <v>1</v>
      </c>
      <c r="J85" s="12"/>
      <c r="K85" s="13"/>
      <c r="L85" s="1" t="s">
        <v>370</v>
      </c>
    </row>
    <row r="86" spans="3:12" x14ac:dyDescent="0.4">
      <c r="C86" s="2" t="s">
        <v>188</v>
      </c>
      <c r="D86" s="3" t="s">
        <v>189</v>
      </c>
      <c r="E86" s="35"/>
      <c r="F86" s="5"/>
      <c r="G86" s="6">
        <v>42</v>
      </c>
      <c r="H86" s="6">
        <v>57</v>
      </c>
      <c r="I86" s="6">
        <v>1</v>
      </c>
      <c r="J86" s="7"/>
      <c r="K86" s="8"/>
      <c r="L86" s="1" t="s">
        <v>370</v>
      </c>
    </row>
    <row r="87" spans="3:12" x14ac:dyDescent="0.4">
      <c r="C87" s="9" t="s">
        <v>121</v>
      </c>
      <c r="D87" s="9" t="s">
        <v>190</v>
      </c>
      <c r="E87" s="34"/>
      <c r="F87" s="10"/>
      <c r="G87" s="11">
        <v>81</v>
      </c>
      <c r="H87" s="11">
        <v>17</v>
      </c>
      <c r="I87" s="11">
        <v>2</v>
      </c>
      <c r="J87" s="12"/>
      <c r="K87" s="13"/>
      <c r="L87" s="1" t="s">
        <v>379</v>
      </c>
    </row>
    <row r="88" spans="3:12" x14ac:dyDescent="0.4">
      <c r="C88" s="2" t="s">
        <v>191</v>
      </c>
      <c r="D88" s="3" t="s">
        <v>192</v>
      </c>
      <c r="E88" s="35"/>
      <c r="F88" s="5"/>
      <c r="G88" s="6">
        <v>78</v>
      </c>
      <c r="H88" s="6">
        <v>13</v>
      </c>
      <c r="I88" s="6">
        <v>9</v>
      </c>
      <c r="J88" s="7"/>
      <c r="K88" s="8"/>
      <c r="L88" s="1" t="s">
        <v>365</v>
      </c>
    </row>
    <row r="89" spans="3:12" x14ac:dyDescent="0.4">
      <c r="C89" s="9" t="s">
        <v>193</v>
      </c>
      <c r="D89" s="9" t="s">
        <v>34</v>
      </c>
      <c r="E89" s="34"/>
      <c r="F89" s="10"/>
      <c r="G89" s="11">
        <v>70</v>
      </c>
      <c r="H89" s="11">
        <v>21</v>
      </c>
      <c r="I89" s="11">
        <v>9</v>
      </c>
      <c r="J89" s="12"/>
      <c r="K89" s="13"/>
      <c r="L89" s="1" t="s">
        <v>365</v>
      </c>
    </row>
    <row r="90" spans="3:12" x14ac:dyDescent="0.4">
      <c r="C90" s="2" t="s">
        <v>194</v>
      </c>
      <c r="D90" s="3" t="s">
        <v>195</v>
      </c>
      <c r="E90" s="35"/>
      <c r="F90" s="5"/>
      <c r="G90" s="6">
        <v>60</v>
      </c>
      <c r="H90" s="6">
        <v>37</v>
      </c>
      <c r="I90" s="6">
        <v>3</v>
      </c>
      <c r="J90" s="7"/>
      <c r="K90" s="8"/>
      <c r="L90" s="1" t="s">
        <v>376</v>
      </c>
    </row>
    <row r="91" spans="3:12" x14ac:dyDescent="0.4">
      <c r="C91" s="9" t="s">
        <v>196</v>
      </c>
      <c r="D91" s="9" t="s">
        <v>197</v>
      </c>
      <c r="E91" s="34"/>
      <c r="F91" s="10"/>
      <c r="G91" s="11">
        <v>81</v>
      </c>
      <c r="H91" s="11">
        <v>17</v>
      </c>
      <c r="I91" s="11">
        <v>2</v>
      </c>
      <c r="J91" s="13"/>
      <c r="K91" s="13"/>
      <c r="L91" s="1" t="s">
        <v>375</v>
      </c>
    </row>
    <row r="92" spans="3:12" x14ac:dyDescent="0.4">
      <c r="C92" s="2" t="s">
        <v>198</v>
      </c>
      <c r="D92" s="3" t="s">
        <v>199</v>
      </c>
      <c r="E92" s="35"/>
      <c r="F92" s="5"/>
      <c r="G92" s="6">
        <v>43</v>
      </c>
      <c r="H92" s="6">
        <v>43</v>
      </c>
      <c r="I92" s="6">
        <v>14</v>
      </c>
      <c r="J92" s="7"/>
      <c r="K92" s="8"/>
      <c r="L92" s="1" t="s">
        <v>380</v>
      </c>
    </row>
    <row r="93" spans="3:12" x14ac:dyDescent="0.4">
      <c r="C93" s="9" t="s">
        <v>200</v>
      </c>
      <c r="D93" s="9" t="s">
        <v>201</v>
      </c>
      <c r="E93" s="34"/>
      <c r="F93" s="10"/>
      <c r="G93" s="11">
        <v>74</v>
      </c>
      <c r="H93" s="11">
        <v>11</v>
      </c>
      <c r="I93" s="11">
        <v>15</v>
      </c>
      <c r="J93" s="12"/>
      <c r="K93" s="13"/>
      <c r="L93" s="1" t="s">
        <v>365</v>
      </c>
    </row>
    <row r="94" spans="3:12" x14ac:dyDescent="0.4">
      <c r="C94" s="2" t="s">
        <v>202</v>
      </c>
      <c r="D94" s="3" t="s">
        <v>34</v>
      </c>
      <c r="E94" s="35"/>
      <c r="F94" s="5"/>
      <c r="G94" s="6">
        <v>64</v>
      </c>
      <c r="H94" s="6">
        <v>20</v>
      </c>
      <c r="I94" s="6">
        <v>16</v>
      </c>
      <c r="J94" s="7"/>
      <c r="K94" s="8"/>
      <c r="L94" s="1" t="s">
        <v>365</v>
      </c>
    </row>
    <row r="96" spans="3:12" x14ac:dyDescent="0.4">
      <c r="C96" s="14" t="s">
        <v>227</v>
      </c>
    </row>
    <row r="97" spans="3:12" x14ac:dyDescent="0.4">
      <c r="C97" s="41" t="s">
        <v>0</v>
      </c>
      <c r="D97" s="41"/>
      <c r="E97" s="41" t="s">
        <v>1</v>
      </c>
      <c r="F97" s="41" t="s">
        <v>2</v>
      </c>
      <c r="G97" s="18" t="s">
        <v>3</v>
      </c>
      <c r="H97" s="18" t="s">
        <v>5</v>
      </c>
      <c r="I97" s="18" t="s">
        <v>6</v>
      </c>
      <c r="J97" s="18" t="s">
        <v>7</v>
      </c>
      <c r="K97" s="18" t="s">
        <v>9</v>
      </c>
      <c r="L97" s="42" t="s">
        <v>386</v>
      </c>
    </row>
    <row r="98" spans="3:12" x14ac:dyDescent="0.4">
      <c r="C98" s="41"/>
      <c r="D98" s="41"/>
      <c r="E98" s="41"/>
      <c r="F98" s="41"/>
      <c r="G98" s="18" t="s">
        <v>4</v>
      </c>
      <c r="H98" s="18" t="s">
        <v>4</v>
      </c>
      <c r="I98" s="18" t="s">
        <v>4</v>
      </c>
      <c r="J98" s="18" t="s">
        <v>8</v>
      </c>
      <c r="K98" s="18" t="s">
        <v>8</v>
      </c>
      <c r="L98" s="42"/>
    </row>
    <row r="99" spans="3:12" x14ac:dyDescent="0.4">
      <c r="C99" s="2" t="s">
        <v>10</v>
      </c>
      <c r="D99" s="3" t="s">
        <v>228</v>
      </c>
      <c r="E99" s="33"/>
      <c r="F99" s="5"/>
      <c r="G99" s="6">
        <v>92</v>
      </c>
      <c r="H99" s="6">
        <v>6</v>
      </c>
      <c r="I99" s="6">
        <v>2</v>
      </c>
      <c r="J99" s="7"/>
      <c r="K99" s="8"/>
      <c r="L99" s="1" t="s">
        <v>363</v>
      </c>
    </row>
    <row r="100" spans="3:12" x14ac:dyDescent="0.4">
      <c r="C100" s="9" t="s">
        <v>12</v>
      </c>
      <c r="D100" s="9" t="s">
        <v>229</v>
      </c>
      <c r="E100" s="34"/>
      <c r="F100" s="10"/>
      <c r="G100" s="11">
        <v>70</v>
      </c>
      <c r="H100" s="11">
        <v>22</v>
      </c>
      <c r="I100" s="11">
        <v>8</v>
      </c>
      <c r="J100" s="12"/>
      <c r="K100" s="13"/>
      <c r="L100" s="1" t="s">
        <v>363</v>
      </c>
    </row>
    <row r="101" spans="3:12" x14ac:dyDescent="0.4">
      <c r="C101" s="2" t="s">
        <v>14</v>
      </c>
      <c r="D101" s="3" t="s">
        <v>230</v>
      </c>
      <c r="E101" s="33"/>
      <c r="F101" s="5"/>
      <c r="G101" s="6">
        <v>71</v>
      </c>
      <c r="H101" s="6">
        <v>18</v>
      </c>
      <c r="I101" s="6">
        <v>11</v>
      </c>
      <c r="J101" s="7"/>
      <c r="K101" s="8"/>
      <c r="L101" s="1" t="s">
        <v>363</v>
      </c>
    </row>
    <row r="102" spans="3:12" x14ac:dyDescent="0.4">
      <c r="C102" s="9" t="s">
        <v>16</v>
      </c>
      <c r="D102" s="9" t="s">
        <v>107</v>
      </c>
      <c r="E102" s="34"/>
      <c r="F102" s="10"/>
      <c r="G102" s="11">
        <v>84</v>
      </c>
      <c r="H102" s="11">
        <v>14</v>
      </c>
      <c r="I102" s="11">
        <v>2</v>
      </c>
      <c r="J102" s="12"/>
      <c r="K102" s="13"/>
      <c r="L102" s="1" t="s">
        <v>363</v>
      </c>
    </row>
    <row r="103" spans="3:12" x14ac:dyDescent="0.4">
      <c r="C103" s="2" t="s">
        <v>18</v>
      </c>
      <c r="D103" s="3" t="s">
        <v>231</v>
      </c>
      <c r="E103" s="33"/>
      <c r="F103" s="5"/>
      <c r="G103" s="6">
        <v>70</v>
      </c>
      <c r="H103" s="6">
        <v>19</v>
      </c>
      <c r="I103" s="6">
        <v>11</v>
      </c>
      <c r="J103" s="7"/>
      <c r="K103" s="8"/>
      <c r="L103" s="1" t="s">
        <v>363</v>
      </c>
    </row>
    <row r="104" spans="3:12" x14ac:dyDescent="0.4">
      <c r="C104" s="9" t="s">
        <v>20</v>
      </c>
      <c r="D104" s="9" t="s">
        <v>232</v>
      </c>
      <c r="E104" s="34"/>
      <c r="F104" s="10"/>
      <c r="G104" s="11">
        <v>98</v>
      </c>
      <c r="H104" s="11">
        <v>1</v>
      </c>
      <c r="I104" s="11">
        <v>1</v>
      </c>
      <c r="J104" s="12"/>
      <c r="K104" s="13"/>
      <c r="L104" s="1" t="s">
        <v>364</v>
      </c>
    </row>
    <row r="105" spans="3:12" x14ac:dyDescent="0.4">
      <c r="C105" s="2" t="s">
        <v>22</v>
      </c>
      <c r="D105" s="3" t="s">
        <v>233</v>
      </c>
      <c r="E105" s="33"/>
      <c r="F105" s="5"/>
      <c r="G105" s="6">
        <v>92</v>
      </c>
      <c r="H105" s="6">
        <v>4</v>
      </c>
      <c r="I105" s="6">
        <v>4</v>
      </c>
      <c r="J105" s="7"/>
      <c r="K105" s="8"/>
      <c r="L105" s="1" t="s">
        <v>364</v>
      </c>
    </row>
    <row r="106" spans="3:12" x14ac:dyDescent="0.4">
      <c r="C106" s="9" t="s">
        <v>24</v>
      </c>
      <c r="D106" s="9" t="s">
        <v>234</v>
      </c>
      <c r="E106" s="34"/>
      <c r="F106" s="10"/>
      <c r="G106" s="11">
        <v>99</v>
      </c>
      <c r="H106" s="11">
        <v>1</v>
      </c>
      <c r="I106" s="11">
        <v>0</v>
      </c>
      <c r="J106" s="12"/>
      <c r="K106" s="13"/>
      <c r="L106" s="1" t="s">
        <v>364</v>
      </c>
    </row>
    <row r="107" spans="3:12" x14ac:dyDescent="0.4">
      <c r="C107" s="2" t="s">
        <v>26</v>
      </c>
      <c r="D107" s="3" t="s">
        <v>235</v>
      </c>
      <c r="E107" s="33"/>
      <c r="F107" s="5"/>
      <c r="G107" s="6">
        <v>98</v>
      </c>
      <c r="H107" s="6">
        <v>1</v>
      </c>
      <c r="I107" s="6">
        <v>1</v>
      </c>
      <c r="J107" s="7"/>
      <c r="K107" s="8"/>
      <c r="L107" s="1" t="s">
        <v>364</v>
      </c>
    </row>
    <row r="108" spans="3:12" x14ac:dyDescent="0.4">
      <c r="C108" s="9" t="s">
        <v>28</v>
      </c>
      <c r="D108" s="9" t="s">
        <v>236</v>
      </c>
      <c r="E108" s="34"/>
      <c r="F108" s="10"/>
      <c r="G108" s="11">
        <v>92</v>
      </c>
      <c r="H108" s="11">
        <v>2</v>
      </c>
      <c r="I108" s="11">
        <v>6</v>
      </c>
      <c r="J108" s="12"/>
      <c r="K108" s="13"/>
      <c r="L108" s="1" t="s">
        <v>364</v>
      </c>
    </row>
    <row r="109" spans="3:12" x14ac:dyDescent="0.4">
      <c r="C109" s="2" t="s">
        <v>237</v>
      </c>
      <c r="D109" s="3" t="s">
        <v>238</v>
      </c>
      <c r="E109" s="33"/>
      <c r="F109" s="5"/>
      <c r="G109" s="6">
        <v>83</v>
      </c>
      <c r="H109" s="6">
        <v>16</v>
      </c>
      <c r="I109" s="6">
        <v>1</v>
      </c>
      <c r="J109" s="7"/>
      <c r="K109" s="8"/>
      <c r="L109" s="1" t="s">
        <v>368</v>
      </c>
    </row>
    <row r="110" spans="3:12" x14ac:dyDescent="0.4">
      <c r="C110" s="9" t="s">
        <v>115</v>
      </c>
      <c r="D110" s="9" t="s">
        <v>239</v>
      </c>
      <c r="E110" s="34"/>
      <c r="F110" s="10"/>
      <c r="G110" s="11">
        <v>62</v>
      </c>
      <c r="H110" s="11">
        <v>37</v>
      </c>
      <c r="I110" s="11">
        <v>1</v>
      </c>
      <c r="J110" s="12"/>
      <c r="K110" s="13"/>
      <c r="L110" s="1" t="s">
        <v>377</v>
      </c>
    </row>
    <row r="111" spans="3:12" x14ac:dyDescent="0.4">
      <c r="C111" s="2" t="s">
        <v>240</v>
      </c>
      <c r="D111" s="3" t="s">
        <v>241</v>
      </c>
      <c r="E111" s="33"/>
      <c r="F111" s="5"/>
      <c r="G111" s="6">
        <v>46</v>
      </c>
      <c r="H111" s="6">
        <v>26</v>
      </c>
      <c r="I111" s="6">
        <v>28</v>
      </c>
      <c r="J111" s="7"/>
      <c r="K111" s="8"/>
      <c r="L111" s="1" t="s">
        <v>381</v>
      </c>
    </row>
    <row r="112" spans="3:12" x14ac:dyDescent="0.4">
      <c r="C112" s="9" t="s">
        <v>243</v>
      </c>
      <c r="D112" s="9" t="s">
        <v>241</v>
      </c>
      <c r="E112" s="34"/>
      <c r="F112" s="10"/>
      <c r="G112" s="11">
        <v>36</v>
      </c>
      <c r="H112" s="11">
        <v>40</v>
      </c>
      <c r="I112" s="11">
        <v>24</v>
      </c>
      <c r="J112" s="12"/>
      <c r="K112" s="13"/>
      <c r="L112" s="1" t="s">
        <v>381</v>
      </c>
    </row>
    <row r="113" spans="3:12" x14ac:dyDescent="0.4">
      <c r="C113" s="2" t="s">
        <v>182</v>
      </c>
      <c r="D113" s="3" t="s">
        <v>244</v>
      </c>
      <c r="E113" s="33"/>
      <c r="F113" s="5"/>
      <c r="G113" s="6">
        <v>88</v>
      </c>
      <c r="H113" s="6">
        <v>11</v>
      </c>
      <c r="I113" s="6">
        <v>1</v>
      </c>
      <c r="J113" s="7"/>
      <c r="K113" s="8"/>
      <c r="L113" s="1" t="s">
        <v>370</v>
      </c>
    </row>
    <row r="114" spans="3:12" x14ac:dyDescent="0.4">
      <c r="C114" s="9" t="s">
        <v>184</v>
      </c>
      <c r="D114" s="9" t="s">
        <v>245</v>
      </c>
      <c r="E114" s="34"/>
      <c r="F114" s="10"/>
      <c r="G114" s="11">
        <v>83</v>
      </c>
      <c r="H114" s="11">
        <v>16</v>
      </c>
      <c r="I114" s="11">
        <v>1</v>
      </c>
      <c r="J114" s="12"/>
      <c r="K114" s="13"/>
      <c r="L114" s="1" t="s">
        <v>368</v>
      </c>
    </row>
    <row r="115" spans="3:12" x14ac:dyDescent="0.4">
      <c r="C115" s="2" t="s">
        <v>246</v>
      </c>
      <c r="D115" s="3" t="s">
        <v>247</v>
      </c>
      <c r="E115" s="33"/>
      <c r="F115" s="5"/>
      <c r="G115" s="6">
        <v>78</v>
      </c>
      <c r="H115" s="6">
        <v>15</v>
      </c>
      <c r="I115" s="6">
        <v>7</v>
      </c>
      <c r="J115" s="7"/>
      <c r="K115" s="8"/>
      <c r="L115" s="1" t="s">
        <v>365</v>
      </c>
    </row>
    <row r="116" spans="3:12" x14ac:dyDescent="0.4">
      <c r="C116" s="9" t="s">
        <v>248</v>
      </c>
      <c r="D116" s="9" t="s">
        <v>247</v>
      </c>
      <c r="E116" s="34"/>
      <c r="F116" s="10"/>
      <c r="G116" s="11">
        <v>70</v>
      </c>
      <c r="H116" s="11">
        <v>24</v>
      </c>
      <c r="I116" s="11">
        <v>6</v>
      </c>
      <c r="J116" s="12"/>
      <c r="K116" s="13"/>
      <c r="L116" s="1" t="s">
        <v>365</v>
      </c>
    </row>
    <row r="117" spans="3:12" x14ac:dyDescent="0.4">
      <c r="C117" s="2" t="s">
        <v>249</v>
      </c>
      <c r="D117" s="3" t="s">
        <v>250</v>
      </c>
      <c r="E117" s="33"/>
      <c r="F117" s="5"/>
      <c r="G117" s="6">
        <v>75</v>
      </c>
      <c r="H117" s="6">
        <v>18</v>
      </c>
      <c r="I117" s="6">
        <v>7</v>
      </c>
      <c r="J117" s="7"/>
      <c r="K117" s="8"/>
      <c r="L117" s="1" t="s">
        <v>365</v>
      </c>
    </row>
    <row r="118" spans="3:12" x14ac:dyDescent="0.4">
      <c r="C118" s="9" t="s">
        <v>251</v>
      </c>
      <c r="D118" s="9" t="s">
        <v>252</v>
      </c>
      <c r="E118" s="34"/>
      <c r="F118" s="10"/>
      <c r="G118" s="11">
        <v>49</v>
      </c>
      <c r="H118" s="11">
        <v>50</v>
      </c>
      <c r="I118" s="11">
        <v>1</v>
      </c>
      <c r="J118" s="13"/>
      <c r="K118" s="13"/>
      <c r="L118" s="1" t="s">
        <v>368</v>
      </c>
    </row>
    <row r="119" spans="3:12" x14ac:dyDescent="0.4">
      <c r="C119" s="2" t="s">
        <v>119</v>
      </c>
      <c r="D119" s="3" t="s">
        <v>253</v>
      </c>
      <c r="E119" s="33"/>
      <c r="F119" s="5"/>
      <c r="G119" s="6">
        <v>52</v>
      </c>
      <c r="H119" s="6">
        <v>38</v>
      </c>
      <c r="I119" s="6">
        <v>10</v>
      </c>
      <c r="J119" s="8"/>
      <c r="K119" s="8"/>
      <c r="L119" s="1" t="s">
        <v>382</v>
      </c>
    </row>
    <row r="120" spans="3:12" x14ac:dyDescent="0.4">
      <c r="C120" s="9" t="s">
        <v>254</v>
      </c>
      <c r="D120" s="9" t="s">
        <v>255</v>
      </c>
      <c r="E120" s="34"/>
      <c r="F120" s="10"/>
      <c r="G120" s="11">
        <v>66</v>
      </c>
      <c r="H120" s="11">
        <v>15</v>
      </c>
      <c r="I120" s="11">
        <v>19</v>
      </c>
      <c r="J120" s="12"/>
      <c r="K120" s="13"/>
      <c r="L120" s="1" t="s">
        <v>372</v>
      </c>
    </row>
    <row r="121" spans="3:12" x14ac:dyDescent="0.4">
      <c r="C121" s="2" t="s">
        <v>256</v>
      </c>
      <c r="D121" s="3" t="s">
        <v>255</v>
      </c>
      <c r="E121" s="33"/>
      <c r="F121" s="5"/>
      <c r="G121" s="6">
        <v>46</v>
      </c>
      <c r="H121" s="6">
        <v>29</v>
      </c>
      <c r="I121" s="6">
        <v>25</v>
      </c>
      <c r="J121" s="7"/>
      <c r="K121" s="8"/>
      <c r="L121" s="1" t="s">
        <v>372</v>
      </c>
    </row>
    <row r="122" spans="3:12" x14ac:dyDescent="0.4">
      <c r="C122" s="9" t="s">
        <v>194</v>
      </c>
      <c r="D122" s="9" t="s">
        <v>257</v>
      </c>
      <c r="E122" s="34"/>
      <c r="F122" s="10"/>
      <c r="G122" s="11">
        <v>52</v>
      </c>
      <c r="H122" s="11">
        <v>45</v>
      </c>
      <c r="I122" s="11">
        <v>3</v>
      </c>
      <c r="J122" s="12"/>
      <c r="K122" s="13"/>
      <c r="L122" s="1" t="s">
        <v>383</v>
      </c>
    </row>
    <row r="123" spans="3:12" x14ac:dyDescent="0.4">
      <c r="C123" s="2" t="s">
        <v>258</v>
      </c>
      <c r="D123" s="3" t="s">
        <v>247</v>
      </c>
      <c r="E123" s="33"/>
      <c r="F123" s="5"/>
      <c r="G123" s="6">
        <v>35</v>
      </c>
      <c r="H123" s="6">
        <v>52</v>
      </c>
      <c r="I123" s="6">
        <v>13</v>
      </c>
      <c r="J123" s="7"/>
      <c r="K123" s="8"/>
      <c r="L123" s="1" t="s">
        <v>365</v>
      </c>
    </row>
    <row r="124" spans="3:12" x14ac:dyDescent="0.4">
      <c r="C124" s="9" t="s">
        <v>259</v>
      </c>
      <c r="D124" s="9" t="s">
        <v>260</v>
      </c>
      <c r="E124" s="34"/>
      <c r="F124" s="10"/>
      <c r="G124" s="11">
        <v>47</v>
      </c>
      <c r="H124" s="11">
        <v>41</v>
      </c>
      <c r="I124" s="11">
        <v>12</v>
      </c>
      <c r="J124" s="12"/>
      <c r="K124" s="13"/>
      <c r="L124" s="1" t="s">
        <v>365</v>
      </c>
    </row>
    <row r="125" spans="3:12" x14ac:dyDescent="0.4">
      <c r="C125" s="2" t="s">
        <v>261</v>
      </c>
      <c r="D125" s="3" t="s">
        <v>250</v>
      </c>
      <c r="E125" s="33"/>
      <c r="F125" s="5"/>
      <c r="G125" s="6">
        <v>51</v>
      </c>
      <c r="H125" s="6">
        <v>37</v>
      </c>
      <c r="I125" s="6">
        <v>12</v>
      </c>
      <c r="J125" s="7"/>
      <c r="K125" s="8"/>
      <c r="L125" s="1" t="s">
        <v>365</v>
      </c>
    </row>
    <row r="126" spans="3:12" x14ac:dyDescent="0.4">
      <c r="C126" s="9" t="s">
        <v>262</v>
      </c>
      <c r="D126" s="9" t="s">
        <v>263</v>
      </c>
      <c r="E126" s="34"/>
      <c r="F126" s="10"/>
      <c r="G126" s="11">
        <v>60</v>
      </c>
      <c r="H126" s="11">
        <v>26</v>
      </c>
      <c r="I126" s="11">
        <v>14</v>
      </c>
      <c r="J126" s="12"/>
      <c r="K126" s="13"/>
      <c r="L126" s="1" t="s">
        <v>365</v>
      </c>
    </row>
    <row r="127" spans="3:12" x14ac:dyDescent="0.4">
      <c r="C127" s="2" t="s">
        <v>264</v>
      </c>
      <c r="D127" s="3" t="s">
        <v>265</v>
      </c>
      <c r="E127" s="33"/>
      <c r="F127" s="5"/>
      <c r="G127" s="6">
        <v>43</v>
      </c>
      <c r="H127" s="6">
        <v>43</v>
      </c>
      <c r="I127" s="6">
        <v>14</v>
      </c>
      <c r="J127" s="7"/>
      <c r="K127" s="8"/>
      <c r="L127" s="1" t="s">
        <v>365</v>
      </c>
    </row>
    <row r="129" spans="3:12" x14ac:dyDescent="0.4">
      <c r="C129" s="1" t="s">
        <v>292</v>
      </c>
    </row>
    <row r="130" spans="3:12" x14ac:dyDescent="0.4">
      <c r="C130" s="41" t="s">
        <v>0</v>
      </c>
      <c r="D130" s="41"/>
      <c r="E130" s="41" t="s">
        <v>1</v>
      </c>
      <c r="F130" s="41" t="s">
        <v>2</v>
      </c>
      <c r="G130" s="18" t="s">
        <v>3</v>
      </c>
      <c r="H130" s="18" t="s">
        <v>5</v>
      </c>
      <c r="I130" s="18" t="s">
        <v>6</v>
      </c>
      <c r="J130" s="18" t="s">
        <v>7</v>
      </c>
      <c r="K130" s="18" t="s">
        <v>9</v>
      </c>
      <c r="L130" s="42" t="s">
        <v>386</v>
      </c>
    </row>
    <row r="131" spans="3:12" x14ac:dyDescent="0.4">
      <c r="C131" s="41"/>
      <c r="D131" s="41"/>
      <c r="E131" s="41"/>
      <c r="F131" s="41"/>
      <c r="G131" s="18" t="s">
        <v>4</v>
      </c>
      <c r="H131" s="18" t="s">
        <v>4</v>
      </c>
      <c r="I131" s="18" t="s">
        <v>4</v>
      </c>
      <c r="J131" s="18" t="s">
        <v>8</v>
      </c>
      <c r="K131" s="18" t="s">
        <v>8</v>
      </c>
      <c r="L131" s="42"/>
    </row>
    <row r="132" spans="3:12" x14ac:dyDescent="0.4">
      <c r="C132" s="2" t="s">
        <v>10</v>
      </c>
      <c r="D132" s="3" t="s">
        <v>293</v>
      </c>
      <c r="E132" s="33"/>
      <c r="F132" s="5"/>
      <c r="G132" s="6">
        <v>95</v>
      </c>
      <c r="H132" s="6">
        <v>3</v>
      </c>
      <c r="I132" s="6">
        <v>2</v>
      </c>
      <c r="J132" s="7"/>
      <c r="K132" s="8"/>
      <c r="L132" s="1" t="s">
        <v>364</v>
      </c>
    </row>
    <row r="133" spans="3:12" x14ac:dyDescent="0.4">
      <c r="C133" s="9" t="s">
        <v>12</v>
      </c>
      <c r="D133" s="9" t="s">
        <v>294</v>
      </c>
      <c r="E133" s="34"/>
      <c r="F133" s="10"/>
      <c r="G133" s="11">
        <v>93</v>
      </c>
      <c r="H133" s="11">
        <v>3</v>
      </c>
      <c r="I133" s="11">
        <v>4</v>
      </c>
      <c r="J133" s="12"/>
      <c r="K133" s="13"/>
      <c r="L133" s="1" t="s">
        <v>364</v>
      </c>
    </row>
    <row r="134" spans="3:12" x14ac:dyDescent="0.4">
      <c r="C134" s="2" t="s">
        <v>14</v>
      </c>
      <c r="D134" s="3" t="s">
        <v>295</v>
      </c>
      <c r="E134" s="33"/>
      <c r="F134" s="5"/>
      <c r="G134" s="6">
        <v>99</v>
      </c>
      <c r="H134" s="6">
        <v>1</v>
      </c>
      <c r="I134" s="6">
        <v>0</v>
      </c>
      <c r="J134" s="7"/>
      <c r="K134" s="8"/>
      <c r="L134" s="1" t="s">
        <v>364</v>
      </c>
    </row>
    <row r="135" spans="3:12" x14ac:dyDescent="0.4">
      <c r="C135" s="9" t="s">
        <v>16</v>
      </c>
      <c r="D135" s="9" t="s">
        <v>296</v>
      </c>
      <c r="E135" s="34"/>
      <c r="F135" s="10"/>
      <c r="G135" s="11">
        <v>80</v>
      </c>
      <c r="H135" s="11">
        <v>15</v>
      </c>
      <c r="I135" s="11">
        <v>5</v>
      </c>
      <c r="J135" s="12"/>
      <c r="K135" s="13"/>
      <c r="L135" s="1" t="s">
        <v>364</v>
      </c>
    </row>
    <row r="136" spans="3:12" x14ac:dyDescent="0.4">
      <c r="C136" s="2" t="s">
        <v>18</v>
      </c>
      <c r="D136" s="3" t="s">
        <v>297</v>
      </c>
      <c r="E136" s="33"/>
      <c r="F136" s="5"/>
      <c r="G136" s="6">
        <v>97</v>
      </c>
      <c r="H136" s="6">
        <v>2</v>
      </c>
      <c r="I136" s="6">
        <v>1</v>
      </c>
      <c r="J136" s="7"/>
      <c r="K136" s="8"/>
      <c r="L136" s="1" t="s">
        <v>364</v>
      </c>
    </row>
    <row r="137" spans="3:12" x14ac:dyDescent="0.4">
      <c r="C137" s="9" t="s">
        <v>20</v>
      </c>
      <c r="D137" s="9" t="s">
        <v>298</v>
      </c>
      <c r="E137" s="34"/>
      <c r="F137" s="10"/>
      <c r="G137" s="11">
        <v>54</v>
      </c>
      <c r="H137" s="11">
        <v>21</v>
      </c>
      <c r="I137" s="11">
        <v>25</v>
      </c>
      <c r="J137" s="12"/>
      <c r="K137" s="13"/>
      <c r="L137" s="1" t="s">
        <v>363</v>
      </c>
    </row>
    <row r="138" spans="3:12" x14ac:dyDescent="0.4">
      <c r="C138" s="2" t="s">
        <v>22</v>
      </c>
      <c r="D138" s="3" t="s">
        <v>299</v>
      </c>
      <c r="E138" s="33"/>
      <c r="F138" s="5"/>
      <c r="G138" s="6">
        <v>55</v>
      </c>
      <c r="H138" s="6">
        <v>19</v>
      </c>
      <c r="I138" s="6">
        <v>26</v>
      </c>
      <c r="J138" s="7"/>
      <c r="K138" s="8"/>
      <c r="L138" s="1" t="s">
        <v>363</v>
      </c>
    </row>
    <row r="139" spans="3:12" x14ac:dyDescent="0.4">
      <c r="C139" s="9" t="s">
        <v>24</v>
      </c>
      <c r="D139" s="9" t="s">
        <v>300</v>
      </c>
      <c r="E139" s="34"/>
      <c r="F139" s="10"/>
      <c r="G139" s="11">
        <v>33</v>
      </c>
      <c r="H139" s="11">
        <v>35</v>
      </c>
      <c r="I139" s="11">
        <v>32</v>
      </c>
      <c r="J139" s="12"/>
      <c r="K139" s="13"/>
      <c r="L139" s="1" t="s">
        <v>363</v>
      </c>
    </row>
    <row r="140" spans="3:12" x14ac:dyDescent="0.4">
      <c r="C140" s="2" t="s">
        <v>26</v>
      </c>
      <c r="D140" s="3" t="s">
        <v>301</v>
      </c>
      <c r="E140" s="33"/>
      <c r="F140" s="5"/>
      <c r="G140" s="6">
        <v>69</v>
      </c>
      <c r="H140" s="6">
        <v>25</v>
      </c>
      <c r="I140" s="6">
        <v>6</v>
      </c>
      <c r="J140" s="7"/>
      <c r="K140" s="8"/>
      <c r="L140" s="1" t="s">
        <v>363</v>
      </c>
    </row>
    <row r="141" spans="3:12" x14ac:dyDescent="0.4">
      <c r="C141" s="9" t="s">
        <v>28</v>
      </c>
      <c r="D141" s="9" t="s">
        <v>302</v>
      </c>
      <c r="E141" s="34"/>
      <c r="F141" s="10"/>
      <c r="G141" s="11">
        <v>61</v>
      </c>
      <c r="H141" s="11">
        <v>13</v>
      </c>
      <c r="I141" s="11">
        <v>26</v>
      </c>
      <c r="J141" s="12"/>
      <c r="K141" s="13"/>
      <c r="L141" s="1" t="s">
        <v>363</v>
      </c>
    </row>
    <row r="142" spans="3:12" x14ac:dyDescent="0.4">
      <c r="C142" s="2" t="s">
        <v>303</v>
      </c>
      <c r="D142" s="3" t="s">
        <v>304</v>
      </c>
      <c r="E142" s="33"/>
      <c r="F142" s="5"/>
      <c r="G142" s="6">
        <v>87</v>
      </c>
      <c r="H142" s="6">
        <v>12</v>
      </c>
      <c r="I142" s="6">
        <v>1</v>
      </c>
      <c r="J142" s="7"/>
      <c r="K142" s="8"/>
      <c r="L142" s="1" t="s">
        <v>366</v>
      </c>
    </row>
    <row r="143" spans="3:12" x14ac:dyDescent="0.4">
      <c r="C143" s="9" t="s">
        <v>305</v>
      </c>
      <c r="D143" s="9" t="s">
        <v>306</v>
      </c>
      <c r="E143" s="34"/>
      <c r="F143" s="10"/>
      <c r="G143" s="11">
        <v>77</v>
      </c>
      <c r="H143" s="11">
        <v>21</v>
      </c>
      <c r="I143" s="11">
        <v>2</v>
      </c>
      <c r="J143" s="12"/>
      <c r="K143" s="13"/>
      <c r="L143" s="1" t="s">
        <v>366</v>
      </c>
    </row>
    <row r="144" spans="3:12" x14ac:dyDescent="0.4">
      <c r="C144" s="2" t="s">
        <v>307</v>
      </c>
      <c r="D144" s="3" t="s">
        <v>308</v>
      </c>
      <c r="E144" s="33"/>
      <c r="F144" s="5"/>
      <c r="G144" s="6">
        <v>78</v>
      </c>
      <c r="H144" s="6">
        <v>21</v>
      </c>
      <c r="I144" s="6">
        <v>1</v>
      </c>
      <c r="J144" s="7"/>
      <c r="K144" s="8"/>
      <c r="L144" s="1" t="s">
        <v>366</v>
      </c>
    </row>
    <row r="145" spans="3:12" x14ac:dyDescent="0.4">
      <c r="C145" s="9" t="s">
        <v>309</v>
      </c>
      <c r="D145" s="9" t="s">
        <v>310</v>
      </c>
      <c r="E145" s="34"/>
      <c r="F145" s="10"/>
      <c r="G145" s="11">
        <v>38</v>
      </c>
      <c r="H145" s="11">
        <v>41</v>
      </c>
      <c r="I145" s="11">
        <v>21</v>
      </c>
      <c r="J145" s="13"/>
      <c r="K145" s="13"/>
      <c r="L145" s="1" t="s">
        <v>365</v>
      </c>
    </row>
    <row r="146" spans="3:12" x14ac:dyDescent="0.4">
      <c r="C146" s="2" t="s">
        <v>311</v>
      </c>
      <c r="D146" s="3" t="s">
        <v>310</v>
      </c>
      <c r="E146" s="33"/>
      <c r="F146" s="5"/>
      <c r="G146" s="6">
        <v>29</v>
      </c>
      <c r="H146" s="6">
        <v>50</v>
      </c>
      <c r="I146" s="6">
        <v>21</v>
      </c>
      <c r="J146" s="7"/>
      <c r="K146" s="8"/>
      <c r="L146" s="1" t="s">
        <v>365</v>
      </c>
    </row>
    <row r="147" spans="3:12" x14ac:dyDescent="0.4">
      <c r="C147" s="9" t="s">
        <v>312</v>
      </c>
      <c r="D147" s="9" t="s">
        <v>34</v>
      </c>
      <c r="E147" s="34"/>
      <c r="F147" s="10"/>
      <c r="G147" s="11">
        <v>30</v>
      </c>
      <c r="H147" s="11">
        <v>49</v>
      </c>
      <c r="I147" s="11">
        <v>21</v>
      </c>
      <c r="J147" s="12"/>
      <c r="K147" s="13"/>
      <c r="L147" s="1" t="s">
        <v>365</v>
      </c>
    </row>
    <row r="148" spans="3:12" x14ac:dyDescent="0.4">
      <c r="C148" s="2" t="s">
        <v>194</v>
      </c>
      <c r="D148" s="3" t="s">
        <v>313</v>
      </c>
      <c r="E148" s="33"/>
      <c r="F148" s="5"/>
      <c r="G148" s="6">
        <v>72</v>
      </c>
      <c r="H148" s="6">
        <v>27</v>
      </c>
      <c r="I148" s="6">
        <v>1</v>
      </c>
      <c r="J148" s="7"/>
      <c r="K148" s="8"/>
      <c r="L148" s="1" t="s">
        <v>384</v>
      </c>
    </row>
    <row r="149" spans="3:12" x14ac:dyDescent="0.4">
      <c r="C149" s="9" t="s">
        <v>196</v>
      </c>
      <c r="D149" s="9" t="s">
        <v>314</v>
      </c>
      <c r="E149" s="34"/>
      <c r="F149" s="10"/>
      <c r="G149" s="11">
        <v>69</v>
      </c>
      <c r="H149" s="11">
        <v>29</v>
      </c>
      <c r="I149" s="11">
        <v>2</v>
      </c>
      <c r="J149" s="12"/>
      <c r="K149" s="13"/>
      <c r="L149" s="1" t="s">
        <v>372</v>
      </c>
    </row>
    <row r="150" spans="3:12" x14ac:dyDescent="0.4">
      <c r="C150" s="2" t="s">
        <v>315</v>
      </c>
      <c r="D150" s="3" t="s">
        <v>316</v>
      </c>
      <c r="E150" s="33"/>
      <c r="F150" s="5"/>
      <c r="G150" s="6">
        <v>71</v>
      </c>
      <c r="H150" s="6">
        <v>17</v>
      </c>
      <c r="I150" s="6">
        <v>12</v>
      </c>
      <c r="J150" s="7"/>
      <c r="K150" s="8"/>
      <c r="L150" s="1" t="s">
        <v>365</v>
      </c>
    </row>
    <row r="151" spans="3:12" x14ac:dyDescent="0.4">
      <c r="C151" s="9" t="s">
        <v>317</v>
      </c>
      <c r="D151" s="9" t="s">
        <v>250</v>
      </c>
      <c r="E151" s="34"/>
      <c r="F151" s="10"/>
      <c r="G151" s="11">
        <v>59</v>
      </c>
      <c r="H151" s="11">
        <v>29</v>
      </c>
      <c r="I151" s="11">
        <v>12</v>
      </c>
      <c r="J151" s="12"/>
      <c r="K151" s="13"/>
      <c r="L151" s="1" t="s">
        <v>365</v>
      </c>
    </row>
    <row r="152" spans="3:12" x14ac:dyDescent="0.4">
      <c r="C152" s="2" t="s">
        <v>318</v>
      </c>
      <c r="D152" s="3" t="s">
        <v>319</v>
      </c>
      <c r="E152" s="33"/>
      <c r="F152" s="5"/>
      <c r="G152" s="6">
        <v>76</v>
      </c>
      <c r="H152" s="6">
        <v>22</v>
      </c>
      <c r="I152" s="6">
        <v>2</v>
      </c>
      <c r="J152" s="8"/>
      <c r="K152" s="8"/>
      <c r="L152" s="1" t="s">
        <v>411</v>
      </c>
    </row>
    <row r="153" spans="3:12" x14ac:dyDescent="0.4">
      <c r="C153" s="9" t="s">
        <v>320</v>
      </c>
      <c r="D153" s="9" t="s">
        <v>321</v>
      </c>
      <c r="E153" s="34"/>
      <c r="F153" s="10"/>
      <c r="G153" s="11">
        <v>80</v>
      </c>
      <c r="H153" s="11">
        <v>18</v>
      </c>
      <c r="I153" s="11">
        <v>2</v>
      </c>
      <c r="J153" s="12"/>
      <c r="K153" s="13"/>
      <c r="L153" s="1" t="s">
        <v>368</v>
      </c>
    </row>
    <row r="154" spans="3:12" x14ac:dyDescent="0.4">
      <c r="C154" s="2" t="s">
        <v>322</v>
      </c>
      <c r="D154" s="3" t="s">
        <v>323</v>
      </c>
      <c r="E154" s="33"/>
      <c r="F154" s="5"/>
      <c r="G154" s="6">
        <v>82</v>
      </c>
      <c r="H154" s="6">
        <v>15</v>
      </c>
      <c r="I154" s="6">
        <v>3</v>
      </c>
      <c r="J154" s="7"/>
      <c r="K154" s="8"/>
      <c r="L154" s="1" t="s">
        <v>370</v>
      </c>
    </row>
    <row r="155" spans="3:12" x14ac:dyDescent="0.4">
      <c r="C155" s="9" t="s">
        <v>324</v>
      </c>
      <c r="D155" s="9" t="s">
        <v>325</v>
      </c>
      <c r="E155" s="34"/>
      <c r="F155" s="10"/>
      <c r="G155" s="11">
        <v>38</v>
      </c>
      <c r="H155" s="11">
        <v>42</v>
      </c>
      <c r="I155" s="11">
        <v>20</v>
      </c>
      <c r="J155" s="12"/>
      <c r="K155" s="13"/>
      <c r="L155" s="1" t="s">
        <v>381</v>
      </c>
    </row>
    <row r="156" spans="3:12" x14ac:dyDescent="0.4">
      <c r="C156" s="2" t="s">
        <v>326</v>
      </c>
      <c r="D156" s="3" t="s">
        <v>327</v>
      </c>
      <c r="E156" s="33"/>
      <c r="F156" s="5"/>
      <c r="G156" s="6">
        <v>66</v>
      </c>
      <c r="H156" s="6">
        <v>20</v>
      </c>
      <c r="I156" s="6">
        <v>14</v>
      </c>
      <c r="J156" s="7"/>
      <c r="K156" s="8"/>
      <c r="L156" s="1" t="s">
        <v>367</v>
      </c>
    </row>
    <row r="157" spans="3:12" x14ac:dyDescent="0.4">
      <c r="C157" s="9" t="s">
        <v>328</v>
      </c>
      <c r="D157" s="9" t="s">
        <v>329</v>
      </c>
      <c r="E157" s="34"/>
      <c r="F157" s="10"/>
      <c r="G157" s="11">
        <v>60</v>
      </c>
      <c r="H157" s="11">
        <v>21</v>
      </c>
      <c r="I157" s="11">
        <v>19</v>
      </c>
      <c r="J157" s="12"/>
      <c r="K157" s="13"/>
      <c r="L157" s="1" t="s">
        <v>365</v>
      </c>
    </row>
    <row r="158" spans="3:12" x14ac:dyDescent="0.4">
      <c r="C158" s="2" t="s">
        <v>330</v>
      </c>
      <c r="D158" s="3" t="s">
        <v>329</v>
      </c>
      <c r="E158" s="33"/>
      <c r="F158" s="5"/>
      <c r="G158" s="6">
        <v>44</v>
      </c>
      <c r="H158" s="6">
        <v>37</v>
      </c>
      <c r="I158" s="6">
        <v>19</v>
      </c>
      <c r="J158" s="7"/>
      <c r="K158" s="8"/>
      <c r="L158" s="1" t="s">
        <v>365</v>
      </c>
    </row>
    <row r="159" spans="3:12" x14ac:dyDescent="0.4">
      <c r="C159" s="9" t="s">
        <v>331</v>
      </c>
      <c r="D159" s="9" t="s">
        <v>332</v>
      </c>
      <c r="E159" s="34"/>
      <c r="F159" s="10"/>
      <c r="G159" s="11">
        <v>52</v>
      </c>
      <c r="H159" s="11">
        <v>28</v>
      </c>
      <c r="I159" s="11">
        <v>20</v>
      </c>
      <c r="J159" s="12"/>
      <c r="K159" s="13"/>
      <c r="L159" s="1" t="s">
        <v>365</v>
      </c>
    </row>
    <row r="160" spans="3:12" x14ac:dyDescent="0.4">
      <c r="C160" s="2" t="s">
        <v>333</v>
      </c>
      <c r="D160" s="3" t="s">
        <v>334</v>
      </c>
      <c r="E160" s="33"/>
      <c r="F160" s="5"/>
      <c r="G160" s="6">
        <v>51</v>
      </c>
      <c r="H160" s="6">
        <v>41</v>
      </c>
      <c r="I160" s="6">
        <v>8</v>
      </c>
      <c r="J160" s="7"/>
      <c r="K160" s="8"/>
      <c r="L160" s="1" t="s">
        <v>385</v>
      </c>
    </row>
    <row r="162" spans="3:12" x14ac:dyDescent="0.4">
      <c r="C162" s="1" t="s">
        <v>465</v>
      </c>
    </row>
    <row r="163" spans="3:12" x14ac:dyDescent="0.4">
      <c r="C163" s="41" t="s">
        <v>0</v>
      </c>
      <c r="D163" s="41"/>
      <c r="E163" s="41" t="s">
        <v>1</v>
      </c>
      <c r="F163" s="41" t="s">
        <v>2</v>
      </c>
      <c r="G163" s="18" t="s">
        <v>3</v>
      </c>
      <c r="H163" s="18" t="s">
        <v>5</v>
      </c>
      <c r="I163" s="18" t="s">
        <v>6</v>
      </c>
      <c r="J163" s="18" t="s">
        <v>7</v>
      </c>
      <c r="K163" s="18" t="s">
        <v>9</v>
      </c>
      <c r="L163" s="42" t="s">
        <v>386</v>
      </c>
    </row>
    <row r="164" spans="3:12" x14ac:dyDescent="0.4">
      <c r="C164" s="41"/>
      <c r="D164" s="41"/>
      <c r="E164" s="41"/>
      <c r="F164" s="41"/>
      <c r="G164" s="18" t="s">
        <v>4</v>
      </c>
      <c r="H164" s="18" t="s">
        <v>4</v>
      </c>
      <c r="I164" s="18" t="s">
        <v>4</v>
      </c>
      <c r="J164" s="18" t="s">
        <v>8</v>
      </c>
      <c r="K164" s="18" t="s">
        <v>8</v>
      </c>
      <c r="L164" s="42"/>
    </row>
    <row r="165" spans="3:12" x14ac:dyDescent="0.4">
      <c r="C165" s="2" t="s">
        <v>10</v>
      </c>
      <c r="D165" s="3" t="s">
        <v>422</v>
      </c>
      <c r="E165" s="33"/>
      <c r="F165" s="5"/>
      <c r="G165" s="6">
        <v>96</v>
      </c>
      <c r="H165" s="6">
        <v>3</v>
      </c>
      <c r="I165" s="6">
        <v>1</v>
      </c>
      <c r="J165" s="7"/>
      <c r="K165" s="8"/>
      <c r="L165" s="1" t="s">
        <v>364</v>
      </c>
    </row>
    <row r="166" spans="3:12" x14ac:dyDescent="0.4">
      <c r="C166" s="9" t="s">
        <v>12</v>
      </c>
      <c r="D166" s="9" t="s">
        <v>423</v>
      </c>
      <c r="E166" s="34"/>
      <c r="F166" s="10"/>
      <c r="G166" s="11">
        <v>98</v>
      </c>
      <c r="H166" s="11">
        <v>1</v>
      </c>
      <c r="I166" s="11">
        <v>1</v>
      </c>
      <c r="J166" s="12"/>
      <c r="K166" s="13"/>
      <c r="L166" s="1" t="s">
        <v>364</v>
      </c>
    </row>
    <row r="167" spans="3:12" x14ac:dyDescent="0.4">
      <c r="C167" s="2" t="s">
        <v>14</v>
      </c>
      <c r="D167" s="3" t="s">
        <v>424</v>
      </c>
      <c r="E167" s="33"/>
      <c r="F167" s="5"/>
      <c r="G167" s="6">
        <v>90</v>
      </c>
      <c r="H167" s="6">
        <v>6</v>
      </c>
      <c r="I167" s="6">
        <v>4</v>
      </c>
      <c r="J167" s="7"/>
      <c r="K167" s="8"/>
      <c r="L167" s="1" t="s">
        <v>364</v>
      </c>
    </row>
    <row r="168" spans="3:12" x14ac:dyDescent="0.4">
      <c r="C168" s="9" t="s">
        <v>16</v>
      </c>
      <c r="D168" s="9" t="s">
        <v>425</v>
      </c>
      <c r="E168" s="34"/>
      <c r="F168" s="10"/>
      <c r="G168" s="11">
        <v>98</v>
      </c>
      <c r="H168" s="11">
        <v>1</v>
      </c>
      <c r="I168" s="11">
        <v>1</v>
      </c>
      <c r="J168" s="12"/>
      <c r="K168" s="13"/>
      <c r="L168" s="1" t="s">
        <v>364</v>
      </c>
    </row>
    <row r="169" spans="3:12" x14ac:dyDescent="0.4">
      <c r="C169" s="2" t="s">
        <v>18</v>
      </c>
      <c r="D169" s="3" t="s">
        <v>426</v>
      </c>
      <c r="E169" s="33"/>
      <c r="F169" s="5"/>
      <c r="G169" s="6">
        <v>95</v>
      </c>
      <c r="H169" s="6">
        <v>3</v>
      </c>
      <c r="I169" s="6">
        <v>2</v>
      </c>
      <c r="J169" s="7"/>
      <c r="K169" s="8"/>
      <c r="L169" s="1" t="s">
        <v>364</v>
      </c>
    </row>
    <row r="170" spans="3:12" x14ac:dyDescent="0.4">
      <c r="C170" s="9" t="s">
        <v>20</v>
      </c>
      <c r="D170" s="9" t="s">
        <v>427</v>
      </c>
      <c r="E170" s="34"/>
      <c r="F170" s="10"/>
      <c r="G170" s="11">
        <v>43</v>
      </c>
      <c r="H170" s="11">
        <v>34</v>
      </c>
      <c r="I170" s="11">
        <v>23</v>
      </c>
      <c r="J170" s="12"/>
      <c r="K170" s="13"/>
      <c r="L170" s="1" t="s">
        <v>363</v>
      </c>
    </row>
    <row r="171" spans="3:12" x14ac:dyDescent="0.4">
      <c r="C171" s="2" t="s">
        <v>22</v>
      </c>
      <c r="D171" s="3" t="s">
        <v>428</v>
      </c>
      <c r="E171" s="33"/>
      <c r="F171" s="5"/>
      <c r="G171" s="6">
        <v>89</v>
      </c>
      <c r="H171" s="6">
        <v>7</v>
      </c>
      <c r="I171" s="6">
        <v>4</v>
      </c>
      <c r="J171" s="7"/>
      <c r="K171" s="8"/>
      <c r="L171" s="1" t="s">
        <v>363</v>
      </c>
    </row>
    <row r="172" spans="3:12" x14ac:dyDescent="0.4">
      <c r="C172" s="9" t="s">
        <v>24</v>
      </c>
      <c r="D172" s="9" t="s">
        <v>429</v>
      </c>
      <c r="E172" s="34"/>
      <c r="F172" s="10"/>
      <c r="G172" s="11">
        <v>44</v>
      </c>
      <c r="H172" s="11">
        <v>23</v>
      </c>
      <c r="I172" s="11">
        <v>33</v>
      </c>
      <c r="J172" s="12"/>
      <c r="K172" s="13"/>
      <c r="L172" s="1" t="s">
        <v>363</v>
      </c>
    </row>
    <row r="173" spans="3:12" x14ac:dyDescent="0.4">
      <c r="C173" s="2" t="s">
        <v>26</v>
      </c>
      <c r="D173" s="3" t="s">
        <v>430</v>
      </c>
      <c r="E173" s="33"/>
      <c r="F173" s="5"/>
      <c r="G173" s="6">
        <v>52</v>
      </c>
      <c r="H173" s="6">
        <v>28</v>
      </c>
      <c r="I173" s="6">
        <v>20</v>
      </c>
      <c r="J173" s="7"/>
      <c r="K173" s="8"/>
      <c r="L173" s="1" t="s">
        <v>363</v>
      </c>
    </row>
    <row r="174" spans="3:12" x14ac:dyDescent="0.4">
      <c r="C174" s="9" t="s">
        <v>28</v>
      </c>
      <c r="D174" s="9" t="s">
        <v>431</v>
      </c>
      <c r="E174" s="34"/>
      <c r="F174" s="10"/>
      <c r="G174" s="11">
        <v>44</v>
      </c>
      <c r="H174" s="11">
        <v>31</v>
      </c>
      <c r="I174" s="11">
        <v>25</v>
      </c>
      <c r="J174" s="12"/>
      <c r="K174" s="13"/>
      <c r="L174" s="1" t="s">
        <v>363</v>
      </c>
    </row>
    <row r="175" spans="3:12" x14ac:dyDescent="0.4">
      <c r="C175" s="2" t="s">
        <v>432</v>
      </c>
      <c r="D175" s="3" t="s">
        <v>433</v>
      </c>
      <c r="E175" s="33"/>
      <c r="F175" s="5"/>
      <c r="G175" s="6">
        <v>20</v>
      </c>
      <c r="H175" s="6">
        <v>78</v>
      </c>
      <c r="I175" s="6">
        <v>2</v>
      </c>
      <c r="J175" s="8"/>
      <c r="K175" s="8"/>
      <c r="L175" s="1" t="s">
        <v>384</v>
      </c>
    </row>
    <row r="176" spans="3:12" x14ac:dyDescent="0.4">
      <c r="C176" s="9" t="s">
        <v>434</v>
      </c>
      <c r="D176" s="9" t="s">
        <v>435</v>
      </c>
      <c r="E176" s="34"/>
      <c r="F176" s="10"/>
      <c r="G176" s="11">
        <v>40</v>
      </c>
      <c r="H176" s="11">
        <v>57</v>
      </c>
      <c r="I176" s="11">
        <v>3</v>
      </c>
      <c r="J176" s="12"/>
      <c r="K176" s="13"/>
      <c r="L176" s="1" t="s">
        <v>384</v>
      </c>
    </row>
    <row r="177" spans="3:12" x14ac:dyDescent="0.4">
      <c r="C177" s="2" t="s">
        <v>194</v>
      </c>
      <c r="D177" s="3" t="s">
        <v>436</v>
      </c>
      <c r="E177" s="33"/>
      <c r="F177" s="5"/>
      <c r="G177" s="6">
        <v>96</v>
      </c>
      <c r="H177" s="6">
        <v>4</v>
      </c>
      <c r="I177" s="6">
        <v>0</v>
      </c>
      <c r="J177" s="7"/>
      <c r="K177" s="8"/>
      <c r="L177" s="1" t="s">
        <v>384</v>
      </c>
    </row>
    <row r="178" spans="3:12" x14ac:dyDescent="0.4">
      <c r="C178" s="9" t="s">
        <v>437</v>
      </c>
      <c r="D178" s="9" t="s">
        <v>438</v>
      </c>
      <c r="E178" s="34"/>
      <c r="F178" s="10"/>
      <c r="G178" s="11">
        <v>79</v>
      </c>
      <c r="H178" s="11">
        <v>14</v>
      </c>
      <c r="I178" s="11">
        <v>7</v>
      </c>
      <c r="J178" s="13"/>
      <c r="K178" s="13"/>
      <c r="L178" s="1" t="s">
        <v>365</v>
      </c>
    </row>
    <row r="179" spans="3:12" x14ac:dyDescent="0.4">
      <c r="C179" s="2" t="s">
        <v>261</v>
      </c>
      <c r="D179" s="3" t="s">
        <v>34</v>
      </c>
      <c r="E179" s="33"/>
      <c r="F179" s="5"/>
      <c r="G179" s="6">
        <v>66</v>
      </c>
      <c r="H179" s="6">
        <v>27</v>
      </c>
      <c r="I179" s="6">
        <v>7</v>
      </c>
      <c r="J179" s="7"/>
      <c r="K179" s="8"/>
      <c r="L179" s="1" t="s">
        <v>365</v>
      </c>
    </row>
    <row r="180" spans="3:12" x14ac:dyDescent="0.4">
      <c r="C180" s="9" t="s">
        <v>439</v>
      </c>
      <c r="D180" s="9" t="s">
        <v>440</v>
      </c>
      <c r="E180" s="34"/>
      <c r="F180" s="10"/>
      <c r="G180" s="11">
        <v>73</v>
      </c>
      <c r="H180" s="11">
        <v>26</v>
      </c>
      <c r="I180" s="11">
        <v>1</v>
      </c>
      <c r="J180" s="12"/>
      <c r="K180" s="13"/>
      <c r="L180" s="1" t="s">
        <v>462</v>
      </c>
    </row>
    <row r="181" spans="3:12" x14ac:dyDescent="0.4">
      <c r="C181" s="2" t="s">
        <v>441</v>
      </c>
      <c r="D181" s="3" t="s">
        <v>442</v>
      </c>
      <c r="E181" s="33"/>
      <c r="F181" s="5"/>
      <c r="G181" s="6">
        <v>63</v>
      </c>
      <c r="H181" s="6">
        <v>36</v>
      </c>
      <c r="I181" s="6">
        <v>1</v>
      </c>
      <c r="J181" s="7"/>
      <c r="K181" s="8"/>
      <c r="L181" s="1" t="s">
        <v>462</v>
      </c>
    </row>
    <row r="182" spans="3:12" x14ac:dyDescent="0.4">
      <c r="C182" s="9" t="s">
        <v>443</v>
      </c>
      <c r="D182" s="9" t="s">
        <v>444</v>
      </c>
      <c r="E182" s="34"/>
      <c r="F182" s="10"/>
      <c r="G182" s="11">
        <v>86</v>
      </c>
      <c r="H182" s="11">
        <v>13</v>
      </c>
      <c r="I182" s="11">
        <v>1</v>
      </c>
      <c r="J182" s="12"/>
      <c r="K182" s="13"/>
      <c r="L182" s="1" t="s">
        <v>375</v>
      </c>
    </row>
    <row r="183" spans="3:12" x14ac:dyDescent="0.4">
      <c r="C183" s="2" t="s">
        <v>445</v>
      </c>
      <c r="D183" s="3" t="s">
        <v>446</v>
      </c>
      <c r="E183" s="33"/>
      <c r="F183" s="5"/>
      <c r="G183" s="6">
        <v>86</v>
      </c>
      <c r="H183" s="6">
        <v>12</v>
      </c>
      <c r="I183" s="6">
        <v>2</v>
      </c>
      <c r="J183" s="7"/>
      <c r="K183" s="8"/>
      <c r="L183" s="1" t="s">
        <v>375</v>
      </c>
    </row>
    <row r="184" spans="3:12" x14ac:dyDescent="0.4">
      <c r="C184" s="9" t="s">
        <v>447</v>
      </c>
      <c r="D184" s="9" t="s">
        <v>448</v>
      </c>
      <c r="E184" s="34"/>
      <c r="F184" s="10"/>
      <c r="G184" s="11">
        <v>93</v>
      </c>
      <c r="H184" s="11">
        <v>5</v>
      </c>
      <c r="I184" s="11">
        <v>2</v>
      </c>
      <c r="J184" s="12"/>
      <c r="K184" s="13"/>
      <c r="L184" s="1" t="s">
        <v>375</v>
      </c>
    </row>
    <row r="185" spans="3:12" x14ac:dyDescent="0.4">
      <c r="C185" s="2" t="s">
        <v>449</v>
      </c>
      <c r="D185" s="3" t="s">
        <v>450</v>
      </c>
      <c r="E185" s="33"/>
      <c r="F185" s="5"/>
      <c r="G185" s="6">
        <v>42</v>
      </c>
      <c r="H185" s="6">
        <v>51</v>
      </c>
      <c r="I185" s="6">
        <v>7</v>
      </c>
      <c r="J185" s="7"/>
      <c r="K185" s="8"/>
      <c r="L185" s="1" t="s">
        <v>377</v>
      </c>
    </row>
    <row r="186" spans="3:12" x14ac:dyDescent="0.4">
      <c r="C186" s="9" t="s">
        <v>322</v>
      </c>
      <c r="D186" s="9" t="s">
        <v>451</v>
      </c>
      <c r="E186" s="34"/>
      <c r="F186" s="10"/>
      <c r="G186" s="11">
        <v>67</v>
      </c>
      <c r="H186" s="11">
        <v>31</v>
      </c>
      <c r="I186" s="11">
        <v>2</v>
      </c>
      <c r="J186" s="12"/>
      <c r="K186" s="13"/>
      <c r="L186" s="1" t="s">
        <v>368</v>
      </c>
    </row>
    <row r="187" spans="3:12" x14ac:dyDescent="0.4">
      <c r="C187" s="2" t="s">
        <v>452</v>
      </c>
      <c r="D187" s="3" t="s">
        <v>453</v>
      </c>
      <c r="E187" s="33"/>
      <c r="F187" s="5"/>
      <c r="G187" s="6">
        <v>75</v>
      </c>
      <c r="H187" s="6">
        <v>17</v>
      </c>
      <c r="I187" s="6">
        <v>8</v>
      </c>
      <c r="J187" s="7"/>
      <c r="K187" s="8"/>
      <c r="L187" s="1" t="s">
        <v>365</v>
      </c>
    </row>
    <row r="188" spans="3:12" x14ac:dyDescent="0.4">
      <c r="C188" s="9" t="s">
        <v>454</v>
      </c>
      <c r="D188" s="9" t="s">
        <v>453</v>
      </c>
      <c r="E188" s="34"/>
      <c r="F188" s="10"/>
      <c r="G188" s="11">
        <v>74</v>
      </c>
      <c r="H188" s="11">
        <v>17</v>
      </c>
      <c r="I188" s="11">
        <v>9</v>
      </c>
      <c r="J188" s="12"/>
      <c r="K188" s="13"/>
      <c r="L188" s="1" t="s">
        <v>365</v>
      </c>
    </row>
    <row r="189" spans="3:12" x14ac:dyDescent="0.4">
      <c r="C189" s="2" t="s">
        <v>455</v>
      </c>
      <c r="D189" s="3" t="s">
        <v>456</v>
      </c>
      <c r="E189" s="33"/>
      <c r="F189" s="5"/>
      <c r="G189" s="6">
        <v>62</v>
      </c>
      <c r="H189" s="6">
        <v>29</v>
      </c>
      <c r="I189" s="6">
        <v>9</v>
      </c>
      <c r="J189" s="7"/>
      <c r="K189" s="8"/>
      <c r="L189" s="1" t="s">
        <v>365</v>
      </c>
    </row>
    <row r="190" spans="3:12" x14ac:dyDescent="0.4">
      <c r="C190" s="9" t="s">
        <v>457</v>
      </c>
      <c r="D190" s="9" t="s">
        <v>458</v>
      </c>
      <c r="E190" s="34"/>
      <c r="F190" s="10"/>
      <c r="G190" s="11">
        <v>83</v>
      </c>
      <c r="H190" s="11">
        <v>15</v>
      </c>
      <c r="I190" s="11">
        <v>2</v>
      </c>
      <c r="J190" s="12"/>
      <c r="K190" s="13"/>
      <c r="L190" s="1" t="s">
        <v>368</v>
      </c>
    </row>
    <row r="191" spans="3:12" x14ac:dyDescent="0.4">
      <c r="C191" s="2" t="s">
        <v>333</v>
      </c>
      <c r="D191" s="3" t="s">
        <v>459</v>
      </c>
      <c r="E191" s="33"/>
      <c r="F191" s="5"/>
      <c r="G191" s="6">
        <v>90</v>
      </c>
      <c r="H191" s="6">
        <v>7</v>
      </c>
      <c r="I191" s="6">
        <v>3</v>
      </c>
      <c r="J191" s="7"/>
      <c r="K191" s="8"/>
      <c r="L191" s="1" t="s">
        <v>463</v>
      </c>
    </row>
    <row r="192" spans="3:12" x14ac:dyDescent="0.4">
      <c r="C192" s="9" t="s">
        <v>460</v>
      </c>
      <c r="D192" s="9" t="s">
        <v>461</v>
      </c>
      <c r="E192" s="34"/>
      <c r="F192" s="10"/>
      <c r="G192" s="11">
        <v>64</v>
      </c>
      <c r="H192" s="11">
        <v>33</v>
      </c>
      <c r="I192" s="11">
        <v>3</v>
      </c>
      <c r="J192" s="12"/>
      <c r="K192" s="13"/>
      <c r="L192" s="1" t="s">
        <v>464</v>
      </c>
    </row>
    <row r="194" spans="3:12" x14ac:dyDescent="0.4">
      <c r="C194" s="1" t="s">
        <v>560</v>
      </c>
    </row>
    <row r="195" spans="3:12" x14ac:dyDescent="0.4">
      <c r="C195" s="41" t="s">
        <v>0</v>
      </c>
      <c r="D195" s="41"/>
      <c r="E195" s="41" t="s">
        <v>1</v>
      </c>
      <c r="F195" s="41" t="s">
        <v>2</v>
      </c>
      <c r="G195" s="29" t="s">
        <v>3</v>
      </c>
      <c r="H195" s="29" t="s">
        <v>5</v>
      </c>
      <c r="I195" s="29" t="s">
        <v>6</v>
      </c>
      <c r="J195" s="29" t="s">
        <v>7</v>
      </c>
      <c r="K195" s="29" t="s">
        <v>9</v>
      </c>
      <c r="L195" s="42" t="s">
        <v>386</v>
      </c>
    </row>
    <row r="196" spans="3:12" x14ac:dyDescent="0.4">
      <c r="C196" s="41"/>
      <c r="D196" s="41"/>
      <c r="E196" s="41"/>
      <c r="F196" s="41"/>
      <c r="G196" s="29" t="s">
        <v>4</v>
      </c>
      <c r="H196" s="29" t="s">
        <v>4</v>
      </c>
      <c r="I196" s="29" t="s">
        <v>4</v>
      </c>
      <c r="J196" s="29" t="s">
        <v>8</v>
      </c>
      <c r="K196" s="29" t="s">
        <v>8</v>
      </c>
      <c r="L196" s="42"/>
    </row>
    <row r="197" spans="3:12" x14ac:dyDescent="0.4">
      <c r="C197" s="2" t="s">
        <v>10</v>
      </c>
      <c r="D197" s="3" t="s">
        <v>522</v>
      </c>
      <c r="E197" s="33"/>
      <c r="F197" s="5"/>
      <c r="G197" s="6">
        <v>98</v>
      </c>
      <c r="H197" s="6">
        <v>1</v>
      </c>
      <c r="I197" s="6">
        <v>1</v>
      </c>
      <c r="J197" s="7"/>
      <c r="K197" s="8"/>
      <c r="L197" s="1" t="s">
        <v>364</v>
      </c>
    </row>
    <row r="198" spans="3:12" x14ac:dyDescent="0.4">
      <c r="C198" s="9" t="s">
        <v>12</v>
      </c>
      <c r="D198" s="9" t="s">
        <v>523</v>
      </c>
      <c r="E198" s="34"/>
      <c r="F198" s="10"/>
      <c r="G198" s="11">
        <v>99</v>
      </c>
      <c r="H198" s="11">
        <v>1</v>
      </c>
      <c r="I198" s="11">
        <v>0</v>
      </c>
      <c r="J198" s="12"/>
      <c r="K198" s="13"/>
      <c r="L198" s="1" t="s">
        <v>364</v>
      </c>
    </row>
    <row r="199" spans="3:12" x14ac:dyDescent="0.4">
      <c r="C199" s="2" t="s">
        <v>14</v>
      </c>
      <c r="D199" s="3" t="s">
        <v>524</v>
      </c>
      <c r="E199" s="33"/>
      <c r="F199" s="5"/>
      <c r="G199" s="6">
        <v>96</v>
      </c>
      <c r="H199" s="6">
        <v>3</v>
      </c>
      <c r="I199" s="6">
        <v>1</v>
      </c>
      <c r="J199" s="7"/>
      <c r="K199" s="8"/>
      <c r="L199" s="1" t="s">
        <v>364</v>
      </c>
    </row>
    <row r="200" spans="3:12" x14ac:dyDescent="0.4">
      <c r="C200" s="9" t="s">
        <v>16</v>
      </c>
      <c r="D200" s="9" t="s">
        <v>525</v>
      </c>
      <c r="E200" s="34"/>
      <c r="F200" s="10"/>
      <c r="G200" s="11">
        <v>96</v>
      </c>
      <c r="H200" s="11">
        <v>3</v>
      </c>
      <c r="I200" s="11">
        <v>1</v>
      </c>
      <c r="J200" s="12"/>
      <c r="K200" s="13"/>
      <c r="L200" s="1" t="s">
        <v>364</v>
      </c>
    </row>
    <row r="201" spans="3:12" x14ac:dyDescent="0.4">
      <c r="C201" s="2" t="s">
        <v>18</v>
      </c>
      <c r="D201" s="3" t="s">
        <v>526</v>
      </c>
      <c r="E201" s="33"/>
      <c r="F201" s="5"/>
      <c r="G201" s="6">
        <v>92</v>
      </c>
      <c r="H201" s="6">
        <v>6</v>
      </c>
      <c r="I201" s="6">
        <v>2</v>
      </c>
      <c r="J201" s="7"/>
      <c r="K201" s="8"/>
      <c r="L201" s="1" t="s">
        <v>364</v>
      </c>
    </row>
    <row r="202" spans="3:12" x14ac:dyDescent="0.4">
      <c r="C202" s="9" t="s">
        <v>20</v>
      </c>
      <c r="D202" s="9" t="s">
        <v>527</v>
      </c>
      <c r="E202" s="34"/>
      <c r="F202" s="10"/>
      <c r="G202" s="11">
        <v>91</v>
      </c>
      <c r="H202" s="11">
        <v>9</v>
      </c>
      <c r="I202" s="11">
        <v>0</v>
      </c>
      <c r="J202" s="12"/>
      <c r="K202" s="13"/>
      <c r="L202" s="1" t="s">
        <v>363</v>
      </c>
    </row>
    <row r="203" spans="3:12" x14ac:dyDescent="0.4">
      <c r="C203" s="2" t="s">
        <v>22</v>
      </c>
      <c r="D203" s="3" t="s">
        <v>528</v>
      </c>
      <c r="E203" s="33"/>
      <c r="F203" s="5"/>
      <c r="G203" s="6">
        <v>52</v>
      </c>
      <c r="H203" s="6">
        <v>32</v>
      </c>
      <c r="I203" s="6">
        <v>16</v>
      </c>
      <c r="J203" s="7"/>
      <c r="K203" s="8"/>
      <c r="L203" s="1" t="s">
        <v>363</v>
      </c>
    </row>
    <row r="204" spans="3:12" x14ac:dyDescent="0.4">
      <c r="C204" s="9" t="s">
        <v>24</v>
      </c>
      <c r="D204" s="9" t="s">
        <v>529</v>
      </c>
      <c r="E204" s="34"/>
      <c r="F204" s="10"/>
      <c r="G204" s="11">
        <v>75</v>
      </c>
      <c r="H204" s="11">
        <v>19</v>
      </c>
      <c r="I204" s="11">
        <v>6</v>
      </c>
      <c r="J204" s="12"/>
      <c r="K204" s="13"/>
      <c r="L204" s="1" t="s">
        <v>363</v>
      </c>
    </row>
    <row r="205" spans="3:12" x14ac:dyDescent="0.4">
      <c r="C205" s="2" t="s">
        <v>26</v>
      </c>
      <c r="D205" s="3" t="s">
        <v>530</v>
      </c>
      <c r="E205" s="33"/>
      <c r="F205" s="5"/>
      <c r="G205" s="6">
        <v>91</v>
      </c>
      <c r="H205" s="6">
        <v>7</v>
      </c>
      <c r="I205" s="6">
        <v>2</v>
      </c>
      <c r="J205" s="7"/>
      <c r="K205" s="8"/>
      <c r="L205" s="1" t="s">
        <v>363</v>
      </c>
    </row>
    <row r="206" spans="3:12" x14ac:dyDescent="0.4">
      <c r="C206" s="9" t="s">
        <v>28</v>
      </c>
      <c r="D206" s="9" t="s">
        <v>531</v>
      </c>
      <c r="E206" s="34"/>
      <c r="F206" s="10"/>
      <c r="G206" s="11">
        <v>76</v>
      </c>
      <c r="H206" s="11">
        <v>19</v>
      </c>
      <c r="I206" s="11">
        <v>5</v>
      </c>
      <c r="J206" s="12"/>
      <c r="K206" s="13"/>
      <c r="L206" s="1" t="s">
        <v>363</v>
      </c>
    </row>
    <row r="207" spans="3:12" x14ac:dyDescent="0.4">
      <c r="C207" s="2" t="s">
        <v>532</v>
      </c>
      <c r="D207" s="3" t="s">
        <v>533</v>
      </c>
      <c r="E207" s="33"/>
      <c r="F207" s="5"/>
      <c r="G207" s="6">
        <v>81</v>
      </c>
      <c r="H207" s="6">
        <v>16</v>
      </c>
      <c r="I207" s="6">
        <v>3</v>
      </c>
      <c r="J207" s="7"/>
      <c r="K207" s="8"/>
      <c r="L207" s="1" t="s">
        <v>561</v>
      </c>
    </row>
    <row r="208" spans="3:12" x14ac:dyDescent="0.4">
      <c r="C208" s="9" t="s">
        <v>534</v>
      </c>
      <c r="D208" s="9" t="s">
        <v>535</v>
      </c>
      <c r="E208" s="34"/>
      <c r="F208" s="10"/>
      <c r="G208" s="11">
        <v>77</v>
      </c>
      <c r="H208" s="11">
        <v>20</v>
      </c>
      <c r="I208" s="11">
        <v>3</v>
      </c>
      <c r="J208" s="12"/>
      <c r="K208" s="13"/>
      <c r="L208" s="1" t="s">
        <v>562</v>
      </c>
    </row>
    <row r="209" spans="3:12" x14ac:dyDescent="0.4">
      <c r="C209" s="2" t="s">
        <v>536</v>
      </c>
      <c r="D209" s="3" t="s">
        <v>537</v>
      </c>
      <c r="E209" s="33"/>
      <c r="F209" s="5"/>
      <c r="G209" s="6">
        <v>85</v>
      </c>
      <c r="H209" s="6">
        <v>11</v>
      </c>
      <c r="I209" s="6">
        <v>4</v>
      </c>
      <c r="J209" s="7"/>
      <c r="K209" s="8"/>
      <c r="L209" s="1" t="s">
        <v>561</v>
      </c>
    </row>
    <row r="210" spans="3:12" x14ac:dyDescent="0.4">
      <c r="C210" s="9" t="s">
        <v>538</v>
      </c>
      <c r="D210" s="9" t="s">
        <v>535</v>
      </c>
      <c r="E210" s="34"/>
      <c r="F210" s="10"/>
      <c r="G210" s="11">
        <v>78</v>
      </c>
      <c r="H210" s="11">
        <v>18</v>
      </c>
      <c r="I210" s="11">
        <v>4</v>
      </c>
      <c r="J210" s="12"/>
      <c r="K210" s="13"/>
      <c r="L210" s="1" t="s">
        <v>562</v>
      </c>
    </row>
    <row r="211" spans="3:12" x14ac:dyDescent="0.4">
      <c r="C211" s="2" t="s">
        <v>539</v>
      </c>
      <c r="D211" s="3" t="s">
        <v>540</v>
      </c>
      <c r="E211" s="33"/>
      <c r="F211" s="5"/>
      <c r="G211" s="6">
        <v>51</v>
      </c>
      <c r="H211" s="6">
        <v>42</v>
      </c>
      <c r="I211" s="6">
        <v>7</v>
      </c>
      <c r="J211" s="8"/>
      <c r="K211" s="8"/>
      <c r="L211" s="1" t="s">
        <v>562</v>
      </c>
    </row>
    <row r="212" spans="3:12" x14ac:dyDescent="0.4">
      <c r="C212" s="9" t="s">
        <v>541</v>
      </c>
      <c r="D212" s="9" t="s">
        <v>540</v>
      </c>
      <c r="E212" s="34"/>
      <c r="F212" s="10"/>
      <c r="G212" s="11">
        <v>28</v>
      </c>
      <c r="H212" s="11">
        <v>65</v>
      </c>
      <c r="I212" s="11">
        <v>7</v>
      </c>
      <c r="J212" s="12"/>
      <c r="K212" s="13"/>
      <c r="L212" s="1" t="s">
        <v>562</v>
      </c>
    </row>
    <row r="213" spans="3:12" x14ac:dyDescent="0.4">
      <c r="C213" s="2" t="s">
        <v>542</v>
      </c>
      <c r="D213" s="3" t="s">
        <v>543</v>
      </c>
      <c r="E213" s="33"/>
      <c r="F213" s="5"/>
      <c r="G213" s="6">
        <v>36</v>
      </c>
      <c r="H213" s="6">
        <v>57</v>
      </c>
      <c r="I213" s="6">
        <v>7</v>
      </c>
      <c r="J213" s="7"/>
      <c r="K213" s="8"/>
      <c r="L213" s="1" t="s">
        <v>562</v>
      </c>
    </row>
    <row r="214" spans="3:12" x14ac:dyDescent="0.4">
      <c r="C214" s="9" t="s">
        <v>544</v>
      </c>
      <c r="D214" s="9" t="s">
        <v>545</v>
      </c>
      <c r="E214" s="34"/>
      <c r="F214" s="10"/>
      <c r="G214" s="11">
        <v>68</v>
      </c>
      <c r="H214" s="11">
        <v>23</v>
      </c>
      <c r="I214" s="11">
        <v>9</v>
      </c>
      <c r="J214" s="12"/>
      <c r="K214" s="13"/>
      <c r="L214" s="1" t="s">
        <v>563</v>
      </c>
    </row>
    <row r="215" spans="3:12" x14ac:dyDescent="0.4">
      <c r="C215" s="2" t="s">
        <v>546</v>
      </c>
      <c r="D215" s="3" t="s">
        <v>545</v>
      </c>
      <c r="E215" s="33"/>
      <c r="F215" s="5"/>
      <c r="G215" s="6">
        <v>69</v>
      </c>
      <c r="H215" s="6">
        <v>21</v>
      </c>
      <c r="I215" s="6">
        <v>10</v>
      </c>
      <c r="J215" s="7"/>
      <c r="K215" s="8"/>
      <c r="L215" s="1" t="s">
        <v>563</v>
      </c>
    </row>
    <row r="216" spans="3:12" x14ac:dyDescent="0.4">
      <c r="C216" s="9" t="s">
        <v>547</v>
      </c>
      <c r="D216" s="9" t="s">
        <v>548</v>
      </c>
      <c r="E216" s="34"/>
      <c r="F216" s="10"/>
      <c r="G216" s="11">
        <v>34</v>
      </c>
      <c r="H216" s="11">
        <v>55</v>
      </c>
      <c r="I216" s="11">
        <v>11</v>
      </c>
      <c r="J216" s="12"/>
      <c r="K216" s="13"/>
      <c r="L216" s="1" t="s">
        <v>564</v>
      </c>
    </row>
    <row r="217" spans="3:12" x14ac:dyDescent="0.4">
      <c r="C217" s="2" t="s">
        <v>549</v>
      </c>
      <c r="D217" s="3" t="s">
        <v>550</v>
      </c>
      <c r="E217" s="33"/>
      <c r="F217" s="5"/>
      <c r="G217" s="6">
        <v>90</v>
      </c>
      <c r="H217" s="6">
        <v>9</v>
      </c>
      <c r="I217" s="6">
        <v>1</v>
      </c>
      <c r="J217" s="7"/>
      <c r="K217" s="8"/>
      <c r="L217" s="1" t="s">
        <v>564</v>
      </c>
    </row>
    <row r="218" spans="3:12" x14ac:dyDescent="0.4">
      <c r="C218" s="9" t="s">
        <v>551</v>
      </c>
      <c r="D218" s="9" t="s">
        <v>552</v>
      </c>
      <c r="E218" s="34"/>
      <c r="F218" s="10"/>
      <c r="G218" s="11">
        <v>93</v>
      </c>
      <c r="H218" s="11">
        <v>6</v>
      </c>
      <c r="I218" s="11">
        <v>1</v>
      </c>
      <c r="J218" s="12"/>
      <c r="K218" s="13"/>
      <c r="L218" s="1" t="s">
        <v>565</v>
      </c>
    </row>
    <row r="219" spans="3:12" x14ac:dyDescent="0.4">
      <c r="C219" s="2" t="s">
        <v>553</v>
      </c>
      <c r="D219" s="3" t="s">
        <v>554</v>
      </c>
      <c r="E219" s="33"/>
      <c r="F219" s="5"/>
      <c r="G219" s="6">
        <v>86</v>
      </c>
      <c r="H219" s="6">
        <v>13</v>
      </c>
      <c r="I219" s="6">
        <v>1</v>
      </c>
      <c r="J219" s="7"/>
      <c r="K219" s="8"/>
      <c r="L219" s="1" t="s">
        <v>565</v>
      </c>
    </row>
    <row r="220" spans="3:12" x14ac:dyDescent="0.4">
      <c r="C220" s="9" t="s">
        <v>555</v>
      </c>
      <c r="D220" s="9" t="s">
        <v>461</v>
      </c>
      <c r="E220" s="34"/>
      <c r="F220" s="10"/>
      <c r="G220" s="11">
        <v>74</v>
      </c>
      <c r="H220" s="11">
        <v>24</v>
      </c>
      <c r="I220" s="11">
        <v>2</v>
      </c>
      <c r="J220" s="12"/>
      <c r="K220" s="13"/>
      <c r="L220" s="1" t="s">
        <v>461</v>
      </c>
    </row>
    <row r="221" spans="3:12" x14ac:dyDescent="0.4">
      <c r="C221" s="2" t="s">
        <v>556</v>
      </c>
      <c r="D221" s="3" t="s">
        <v>461</v>
      </c>
      <c r="E221" s="33"/>
      <c r="F221" s="5"/>
      <c r="G221" s="6">
        <v>37</v>
      </c>
      <c r="H221" s="6">
        <v>61</v>
      </c>
      <c r="I221" s="6">
        <v>2</v>
      </c>
      <c r="J221" s="7"/>
      <c r="K221" s="8"/>
      <c r="L221" s="1" t="s">
        <v>461</v>
      </c>
    </row>
    <row r="222" spans="3:12" x14ac:dyDescent="0.4">
      <c r="C222" s="9" t="s">
        <v>557</v>
      </c>
      <c r="D222" s="9" t="s">
        <v>461</v>
      </c>
      <c r="E222" s="34"/>
      <c r="F222" s="10"/>
      <c r="G222" s="11">
        <v>79</v>
      </c>
      <c r="H222" s="11">
        <v>19</v>
      </c>
      <c r="I222" s="11">
        <v>2</v>
      </c>
      <c r="J222" s="12"/>
      <c r="K222" s="13"/>
      <c r="L222" s="1" t="s">
        <v>461</v>
      </c>
    </row>
    <row r="223" spans="3:12" x14ac:dyDescent="0.4">
      <c r="C223" s="2" t="s">
        <v>262</v>
      </c>
      <c r="D223" s="3" t="s">
        <v>558</v>
      </c>
      <c r="E223" s="33"/>
      <c r="F223" s="5"/>
      <c r="G223" s="6">
        <v>93</v>
      </c>
      <c r="H223" s="6">
        <v>4</v>
      </c>
      <c r="I223" s="6">
        <v>3</v>
      </c>
      <c r="J223" s="8"/>
      <c r="K223" s="8"/>
      <c r="L223" s="1" t="s">
        <v>562</v>
      </c>
    </row>
    <row r="224" spans="3:12" x14ac:dyDescent="0.4">
      <c r="C224" s="9" t="s">
        <v>264</v>
      </c>
      <c r="D224" s="9" t="s">
        <v>559</v>
      </c>
      <c r="E224" s="34"/>
      <c r="F224" s="10"/>
      <c r="G224" s="11">
        <v>80</v>
      </c>
      <c r="H224" s="11">
        <v>18</v>
      </c>
      <c r="I224" s="11">
        <v>2</v>
      </c>
      <c r="J224" s="12"/>
      <c r="K224" s="13"/>
      <c r="L224" s="1" t="s">
        <v>562</v>
      </c>
    </row>
    <row r="226" spans="3:12" x14ac:dyDescent="0.4">
      <c r="C226" s="1" t="s">
        <v>596</v>
      </c>
    </row>
    <row r="227" spans="3:12" x14ac:dyDescent="0.4">
      <c r="C227" s="40" t="s">
        <v>0</v>
      </c>
      <c r="D227" s="40"/>
      <c r="E227" s="41" t="s">
        <v>1</v>
      </c>
      <c r="F227" s="41" t="s">
        <v>2</v>
      </c>
      <c r="G227" s="37" t="s">
        <v>3</v>
      </c>
      <c r="H227" s="37" t="s">
        <v>5</v>
      </c>
      <c r="I227" s="37" t="s">
        <v>6</v>
      </c>
      <c r="J227" s="37" t="s">
        <v>7</v>
      </c>
      <c r="K227" s="37" t="s">
        <v>9</v>
      </c>
      <c r="L227" s="42" t="s">
        <v>386</v>
      </c>
    </row>
    <row r="228" spans="3:12" x14ac:dyDescent="0.4">
      <c r="C228" s="40"/>
      <c r="D228" s="40"/>
      <c r="E228" s="41"/>
      <c r="F228" s="41"/>
      <c r="G228" s="37" t="s">
        <v>4</v>
      </c>
      <c r="H228" s="37" t="s">
        <v>4</v>
      </c>
      <c r="I228" s="37" t="s">
        <v>4</v>
      </c>
      <c r="J228" s="37" t="s">
        <v>8</v>
      </c>
      <c r="K228" s="37" t="s">
        <v>8</v>
      </c>
      <c r="L228" s="42"/>
    </row>
    <row r="229" spans="3:12" x14ac:dyDescent="0.4">
      <c r="C229" s="2" t="s">
        <v>10</v>
      </c>
      <c r="D229" s="3" t="s">
        <v>597</v>
      </c>
      <c r="E229" s="33"/>
      <c r="F229" s="5"/>
      <c r="G229" s="6">
        <v>90</v>
      </c>
      <c r="H229" s="6">
        <v>6</v>
      </c>
      <c r="I229" s="6">
        <v>4</v>
      </c>
      <c r="J229" s="7"/>
      <c r="K229" s="8"/>
      <c r="L229" s="1" t="s">
        <v>363</v>
      </c>
    </row>
    <row r="230" spans="3:12" x14ac:dyDescent="0.4">
      <c r="C230" s="9" t="s">
        <v>12</v>
      </c>
      <c r="D230" s="9" t="s">
        <v>598</v>
      </c>
      <c r="E230" s="34"/>
      <c r="F230" s="10"/>
      <c r="G230" s="11">
        <v>95</v>
      </c>
      <c r="H230" s="11">
        <v>3</v>
      </c>
      <c r="I230" s="11">
        <v>2</v>
      </c>
      <c r="J230" s="12"/>
      <c r="K230" s="13"/>
      <c r="L230" s="1" t="s">
        <v>363</v>
      </c>
    </row>
    <row r="231" spans="3:12" x14ac:dyDescent="0.4">
      <c r="C231" s="2" t="s">
        <v>14</v>
      </c>
      <c r="D231" s="3" t="s">
        <v>599</v>
      </c>
      <c r="E231" s="33"/>
      <c r="F231" s="5"/>
      <c r="G231" s="6">
        <v>66</v>
      </c>
      <c r="H231" s="6">
        <v>29</v>
      </c>
      <c r="I231" s="6">
        <v>5</v>
      </c>
      <c r="J231" s="7"/>
      <c r="K231" s="8"/>
      <c r="L231" s="1" t="s">
        <v>363</v>
      </c>
    </row>
    <row r="232" spans="3:12" x14ac:dyDescent="0.4">
      <c r="C232" s="9" t="s">
        <v>16</v>
      </c>
      <c r="D232" s="9" t="s">
        <v>600</v>
      </c>
      <c r="E232" s="34"/>
      <c r="F232" s="10"/>
      <c r="G232" s="11">
        <v>80</v>
      </c>
      <c r="H232" s="11">
        <v>15</v>
      </c>
      <c r="I232" s="11">
        <v>5</v>
      </c>
      <c r="J232" s="12"/>
      <c r="K232" s="13"/>
      <c r="L232" s="1" t="s">
        <v>363</v>
      </c>
    </row>
    <row r="233" spans="3:12" x14ac:dyDescent="0.4">
      <c r="C233" s="2" t="s">
        <v>18</v>
      </c>
      <c r="D233" s="3" t="s">
        <v>601</v>
      </c>
      <c r="E233" s="33"/>
      <c r="F233" s="5"/>
      <c r="G233" s="6">
        <v>85</v>
      </c>
      <c r="H233" s="6">
        <v>5</v>
      </c>
      <c r="I233" s="6">
        <v>10</v>
      </c>
      <c r="J233" s="7"/>
      <c r="K233" s="8"/>
      <c r="L233" s="1" t="s">
        <v>363</v>
      </c>
    </row>
    <row r="234" spans="3:12" x14ac:dyDescent="0.4">
      <c r="C234" s="9" t="s">
        <v>20</v>
      </c>
      <c r="D234" s="9" t="s">
        <v>602</v>
      </c>
      <c r="E234" s="34"/>
      <c r="F234" s="10"/>
      <c r="G234" s="11">
        <v>99</v>
      </c>
      <c r="H234" s="11">
        <v>1</v>
      </c>
      <c r="I234" s="11">
        <v>0</v>
      </c>
      <c r="J234" s="12"/>
      <c r="K234" s="13"/>
      <c r="L234" s="1" t="s">
        <v>364</v>
      </c>
    </row>
    <row r="235" spans="3:12" x14ac:dyDescent="0.4">
      <c r="C235" s="2" t="s">
        <v>22</v>
      </c>
      <c r="D235" s="3" t="s">
        <v>603</v>
      </c>
      <c r="E235" s="33"/>
      <c r="F235" s="5"/>
      <c r="G235" s="6">
        <v>96</v>
      </c>
      <c r="H235" s="6">
        <v>4</v>
      </c>
      <c r="I235" s="6">
        <v>0</v>
      </c>
      <c r="J235" s="7"/>
      <c r="K235" s="8"/>
      <c r="L235" s="1" t="s">
        <v>364</v>
      </c>
    </row>
    <row r="236" spans="3:12" x14ac:dyDescent="0.4">
      <c r="C236" s="9" t="s">
        <v>24</v>
      </c>
      <c r="D236" s="9" t="s">
        <v>604</v>
      </c>
      <c r="E236" s="34"/>
      <c r="F236" s="10"/>
      <c r="G236" s="11">
        <v>99</v>
      </c>
      <c r="H236" s="11">
        <v>1</v>
      </c>
      <c r="I236" s="11">
        <v>0</v>
      </c>
      <c r="J236" s="12"/>
      <c r="K236" s="13"/>
      <c r="L236" s="1" t="s">
        <v>364</v>
      </c>
    </row>
    <row r="237" spans="3:12" x14ac:dyDescent="0.4">
      <c r="C237" s="2" t="s">
        <v>26</v>
      </c>
      <c r="D237" s="3" t="s">
        <v>605</v>
      </c>
      <c r="E237" s="33"/>
      <c r="F237" s="5"/>
      <c r="G237" s="6">
        <v>97</v>
      </c>
      <c r="H237" s="6">
        <v>2</v>
      </c>
      <c r="I237" s="6">
        <v>1</v>
      </c>
      <c r="J237" s="7"/>
      <c r="K237" s="8"/>
      <c r="L237" s="1" t="s">
        <v>364</v>
      </c>
    </row>
    <row r="238" spans="3:12" x14ac:dyDescent="0.4">
      <c r="C238" s="9" t="s">
        <v>28</v>
      </c>
      <c r="D238" s="9" t="s">
        <v>606</v>
      </c>
      <c r="E238" s="34"/>
      <c r="F238" s="10"/>
      <c r="G238" s="11">
        <v>97</v>
      </c>
      <c r="H238" s="11">
        <v>3</v>
      </c>
      <c r="I238" s="11">
        <v>0</v>
      </c>
      <c r="J238" s="12"/>
      <c r="K238" s="13"/>
      <c r="L238" s="1" t="s">
        <v>364</v>
      </c>
    </row>
    <row r="239" spans="3:12" x14ac:dyDescent="0.4">
      <c r="C239" s="2" t="s">
        <v>607</v>
      </c>
      <c r="D239" s="3" t="s">
        <v>608</v>
      </c>
      <c r="E239" s="33"/>
      <c r="F239" s="5"/>
      <c r="G239" s="6">
        <v>97</v>
      </c>
      <c r="H239" s="6">
        <v>3</v>
      </c>
      <c r="I239" s="6">
        <v>0</v>
      </c>
      <c r="J239" s="7"/>
      <c r="K239" s="8"/>
      <c r="L239" s="1" t="s">
        <v>609</v>
      </c>
    </row>
    <row r="240" spans="3:12" x14ac:dyDescent="0.4">
      <c r="C240" s="9" t="s">
        <v>610</v>
      </c>
      <c r="D240" s="9" t="s">
        <v>611</v>
      </c>
      <c r="E240" s="34"/>
      <c r="F240" s="10"/>
      <c r="G240" s="11">
        <v>97</v>
      </c>
      <c r="H240" s="11">
        <v>2</v>
      </c>
      <c r="I240" s="11">
        <v>1</v>
      </c>
      <c r="J240" s="12"/>
      <c r="K240" s="13"/>
      <c r="L240" s="1" t="s">
        <v>609</v>
      </c>
    </row>
    <row r="241" spans="3:12" x14ac:dyDescent="0.4">
      <c r="C241" s="2" t="s">
        <v>612</v>
      </c>
      <c r="D241" s="3" t="s">
        <v>613</v>
      </c>
      <c r="E241" s="33"/>
      <c r="F241" s="5"/>
      <c r="G241" s="6">
        <v>48</v>
      </c>
      <c r="H241" s="6">
        <v>50</v>
      </c>
      <c r="I241" s="6">
        <v>2</v>
      </c>
      <c r="J241" s="8"/>
      <c r="K241" s="8"/>
      <c r="L241" s="1" t="s">
        <v>562</v>
      </c>
    </row>
    <row r="242" spans="3:12" x14ac:dyDescent="0.4">
      <c r="C242" s="9" t="s">
        <v>614</v>
      </c>
      <c r="D242" s="9" t="s">
        <v>615</v>
      </c>
      <c r="E242" s="34"/>
      <c r="F242" s="10"/>
      <c r="G242" s="11">
        <v>48</v>
      </c>
      <c r="H242" s="11">
        <v>50</v>
      </c>
      <c r="I242" s="11">
        <v>2</v>
      </c>
      <c r="J242" s="12"/>
      <c r="K242" s="13"/>
      <c r="L242" s="1" t="s">
        <v>562</v>
      </c>
    </row>
    <row r="243" spans="3:12" x14ac:dyDescent="0.4">
      <c r="C243" s="2" t="s">
        <v>616</v>
      </c>
      <c r="D243" s="3" t="s">
        <v>617</v>
      </c>
      <c r="E243" s="33"/>
      <c r="F243" s="5"/>
      <c r="G243" s="6">
        <v>44</v>
      </c>
      <c r="H243" s="6">
        <v>54</v>
      </c>
      <c r="I243" s="6">
        <v>2</v>
      </c>
      <c r="J243" s="7"/>
      <c r="K243" s="8"/>
      <c r="L243" s="1" t="s">
        <v>562</v>
      </c>
    </row>
    <row r="244" spans="3:12" x14ac:dyDescent="0.4">
      <c r="C244" s="9" t="s">
        <v>618</v>
      </c>
      <c r="D244" s="9" t="s">
        <v>619</v>
      </c>
      <c r="E244" s="34"/>
      <c r="F244" s="10"/>
      <c r="G244" s="11">
        <v>85</v>
      </c>
      <c r="H244" s="11">
        <v>15</v>
      </c>
      <c r="I244" s="11">
        <v>0</v>
      </c>
      <c r="J244" s="12"/>
      <c r="K244" s="13"/>
      <c r="L244" s="1" t="s">
        <v>620</v>
      </c>
    </row>
    <row r="245" spans="3:12" x14ac:dyDescent="0.4">
      <c r="C245" s="2" t="s">
        <v>121</v>
      </c>
      <c r="D245" s="3" t="s">
        <v>621</v>
      </c>
      <c r="E245" s="33"/>
      <c r="F245" s="5"/>
      <c r="G245" s="6">
        <v>71</v>
      </c>
      <c r="H245" s="6">
        <v>24</v>
      </c>
      <c r="I245" s="6">
        <v>5</v>
      </c>
      <c r="J245" s="7"/>
      <c r="K245" s="8"/>
      <c r="L245" s="1" t="s">
        <v>622</v>
      </c>
    </row>
    <row r="246" spans="3:12" x14ac:dyDescent="0.4">
      <c r="C246" s="9" t="s">
        <v>623</v>
      </c>
      <c r="D246" s="9" t="s">
        <v>624</v>
      </c>
      <c r="E246" s="34"/>
      <c r="F246" s="10"/>
      <c r="G246" s="11">
        <v>84</v>
      </c>
      <c r="H246" s="11">
        <v>15</v>
      </c>
      <c r="I246" s="11">
        <v>1</v>
      </c>
      <c r="J246" s="12"/>
      <c r="K246" s="13"/>
      <c r="L246" s="1" t="s">
        <v>565</v>
      </c>
    </row>
    <row r="247" spans="3:12" x14ac:dyDescent="0.4">
      <c r="C247" s="2" t="s">
        <v>625</v>
      </c>
      <c r="D247" s="3" t="s">
        <v>626</v>
      </c>
      <c r="E247" s="33"/>
      <c r="F247" s="5"/>
      <c r="G247" s="6">
        <v>77</v>
      </c>
      <c r="H247" s="6">
        <v>17</v>
      </c>
      <c r="I247" s="6">
        <v>6</v>
      </c>
      <c r="J247" s="7"/>
      <c r="K247" s="8"/>
      <c r="L247" s="1" t="s">
        <v>627</v>
      </c>
    </row>
    <row r="248" spans="3:12" x14ac:dyDescent="0.4">
      <c r="C248" s="9" t="s">
        <v>547</v>
      </c>
      <c r="D248" s="9" t="s">
        <v>628</v>
      </c>
      <c r="E248" s="34"/>
      <c r="F248" s="10"/>
      <c r="G248" s="11">
        <v>91</v>
      </c>
      <c r="H248" s="11">
        <v>9</v>
      </c>
      <c r="I248" s="11">
        <v>0</v>
      </c>
      <c r="J248" s="12"/>
      <c r="K248" s="13"/>
      <c r="L248" s="1" t="s">
        <v>629</v>
      </c>
    </row>
    <row r="249" spans="3:12" x14ac:dyDescent="0.4">
      <c r="C249" s="2" t="s">
        <v>549</v>
      </c>
      <c r="D249" s="3" t="s">
        <v>630</v>
      </c>
      <c r="E249" s="33"/>
      <c r="F249" s="5"/>
      <c r="G249" s="6">
        <v>96</v>
      </c>
      <c r="H249" s="6">
        <v>3</v>
      </c>
      <c r="I249" s="6">
        <v>1</v>
      </c>
      <c r="J249" s="7"/>
      <c r="K249" s="8"/>
      <c r="L249" s="1" t="s">
        <v>627</v>
      </c>
    </row>
    <row r="250" spans="3:12" x14ac:dyDescent="0.4">
      <c r="C250" s="9" t="s">
        <v>200</v>
      </c>
      <c r="D250" s="9" t="s">
        <v>631</v>
      </c>
      <c r="E250" s="34"/>
      <c r="F250" s="10"/>
      <c r="G250" s="11">
        <v>81</v>
      </c>
      <c r="H250" s="11">
        <v>17</v>
      </c>
      <c r="I250" s="11">
        <v>2</v>
      </c>
      <c r="J250" s="12"/>
      <c r="K250" s="13"/>
      <c r="L250" s="1" t="s">
        <v>562</v>
      </c>
    </row>
    <row r="251" spans="3:12" x14ac:dyDescent="0.4">
      <c r="C251" s="2" t="s">
        <v>202</v>
      </c>
      <c r="D251" s="3" t="s">
        <v>632</v>
      </c>
      <c r="E251" s="33"/>
      <c r="F251" s="5"/>
      <c r="G251" s="6">
        <v>75</v>
      </c>
      <c r="H251" s="6">
        <v>23</v>
      </c>
      <c r="I251" s="6">
        <v>2</v>
      </c>
      <c r="J251" s="7"/>
      <c r="K251" s="8"/>
      <c r="L251" s="1" t="s">
        <v>562</v>
      </c>
    </row>
    <row r="252" spans="3:12" x14ac:dyDescent="0.4">
      <c r="C252" s="9" t="s">
        <v>553</v>
      </c>
      <c r="D252" s="9" t="s">
        <v>633</v>
      </c>
      <c r="E252" s="34"/>
      <c r="F252" s="10"/>
      <c r="G252" s="11">
        <v>94</v>
      </c>
      <c r="H252" s="11">
        <v>6</v>
      </c>
      <c r="I252" s="11">
        <v>0</v>
      </c>
      <c r="J252" s="12"/>
      <c r="K252" s="13"/>
      <c r="L252" s="1" t="s">
        <v>565</v>
      </c>
    </row>
    <row r="253" spans="3:12" x14ac:dyDescent="0.4">
      <c r="C253" s="2" t="s">
        <v>634</v>
      </c>
      <c r="D253" s="3" t="s">
        <v>459</v>
      </c>
      <c r="E253" s="33"/>
      <c r="F253" s="5"/>
      <c r="G253" s="6">
        <v>83</v>
      </c>
      <c r="H253" s="6">
        <v>16</v>
      </c>
      <c r="I253" s="6">
        <v>1</v>
      </c>
      <c r="J253" s="7"/>
      <c r="K253" s="8"/>
      <c r="L253" s="1" t="s">
        <v>635</v>
      </c>
    </row>
    <row r="254" spans="3:12" x14ac:dyDescent="0.4">
      <c r="C254" s="9" t="s">
        <v>636</v>
      </c>
      <c r="D254" s="9" t="s">
        <v>637</v>
      </c>
      <c r="E254" s="34"/>
      <c r="F254" s="10"/>
      <c r="G254" s="11">
        <v>98</v>
      </c>
      <c r="H254" s="11">
        <v>1</v>
      </c>
      <c r="I254" s="11">
        <v>1</v>
      </c>
      <c r="J254" s="13"/>
      <c r="K254" s="13"/>
      <c r="L254" s="1" t="s">
        <v>562</v>
      </c>
    </row>
    <row r="255" spans="3:12" x14ac:dyDescent="0.4">
      <c r="C255" s="2" t="s">
        <v>638</v>
      </c>
      <c r="D255" s="3" t="s">
        <v>637</v>
      </c>
      <c r="E255" s="33"/>
      <c r="F255" s="5"/>
      <c r="G255" s="6">
        <v>98</v>
      </c>
      <c r="H255" s="6">
        <v>1</v>
      </c>
      <c r="I255" s="6">
        <v>1</v>
      </c>
      <c r="J255" s="7"/>
      <c r="K255" s="8"/>
      <c r="L255" s="1" t="s">
        <v>562</v>
      </c>
    </row>
    <row r="256" spans="3:12" x14ac:dyDescent="0.4">
      <c r="C256" s="9" t="s">
        <v>264</v>
      </c>
      <c r="D256" s="9" t="s">
        <v>34</v>
      </c>
      <c r="E256" s="34"/>
      <c r="F256" s="10"/>
      <c r="G256" s="11">
        <v>77</v>
      </c>
      <c r="H256" s="11">
        <v>22</v>
      </c>
      <c r="I256" s="11">
        <v>1</v>
      </c>
      <c r="J256" s="12"/>
      <c r="K256" s="13"/>
      <c r="L256" s="1" t="s">
        <v>562</v>
      </c>
    </row>
    <row r="258" spans="3:12" x14ac:dyDescent="0.4">
      <c r="C258" s="1" t="s">
        <v>664</v>
      </c>
    </row>
    <row r="259" spans="3:12" x14ac:dyDescent="0.4">
      <c r="C259" s="40" t="s">
        <v>0</v>
      </c>
      <c r="D259" s="40"/>
      <c r="E259" s="40" t="s">
        <v>1</v>
      </c>
      <c r="F259" s="40" t="s">
        <v>2</v>
      </c>
      <c r="G259" s="47" t="s">
        <v>3</v>
      </c>
      <c r="H259" s="47" t="s">
        <v>5</v>
      </c>
      <c r="I259" s="47" t="s">
        <v>6</v>
      </c>
      <c r="J259" s="47" t="s">
        <v>7</v>
      </c>
      <c r="K259" s="47" t="s">
        <v>9</v>
      </c>
      <c r="L259" s="42" t="s">
        <v>386</v>
      </c>
    </row>
    <row r="260" spans="3:12" x14ac:dyDescent="0.4">
      <c r="C260" s="40"/>
      <c r="D260" s="40"/>
      <c r="E260" s="40"/>
      <c r="F260" s="40"/>
      <c r="G260" s="47" t="s">
        <v>4</v>
      </c>
      <c r="H260" s="47" t="s">
        <v>4</v>
      </c>
      <c r="I260" s="47" t="s">
        <v>4</v>
      </c>
      <c r="J260" s="47" t="s">
        <v>8</v>
      </c>
      <c r="K260" s="47" t="s">
        <v>8</v>
      </c>
      <c r="L260" s="42"/>
    </row>
    <row r="261" spans="3:12" x14ac:dyDescent="0.4">
      <c r="C261" s="48" t="s">
        <v>10</v>
      </c>
      <c r="D261" s="49" t="s">
        <v>665</v>
      </c>
      <c r="E261" s="33"/>
      <c r="F261" s="50"/>
      <c r="G261" s="51">
        <v>94</v>
      </c>
      <c r="H261" s="51">
        <v>4</v>
      </c>
      <c r="I261" s="51">
        <v>2</v>
      </c>
      <c r="J261" s="52"/>
      <c r="K261" s="53"/>
      <c r="L261" s="1" t="s">
        <v>666</v>
      </c>
    </row>
    <row r="262" spans="3:12" x14ac:dyDescent="0.4">
      <c r="C262" s="54" t="s">
        <v>12</v>
      </c>
      <c r="D262" s="54" t="s">
        <v>667</v>
      </c>
      <c r="E262" s="34"/>
      <c r="F262" s="55"/>
      <c r="G262" s="56">
        <v>82</v>
      </c>
      <c r="H262" s="56">
        <v>12</v>
      </c>
      <c r="I262" s="56">
        <v>6</v>
      </c>
      <c r="J262" s="57"/>
      <c r="K262" s="58"/>
      <c r="L262" s="1" t="s">
        <v>666</v>
      </c>
    </row>
    <row r="263" spans="3:12" x14ac:dyDescent="0.4">
      <c r="C263" s="48" t="s">
        <v>14</v>
      </c>
      <c r="D263" s="49" t="s">
        <v>668</v>
      </c>
      <c r="E263" s="33"/>
      <c r="F263" s="50"/>
      <c r="G263" s="51">
        <v>48</v>
      </c>
      <c r="H263" s="51">
        <v>38</v>
      </c>
      <c r="I263" s="51">
        <v>14</v>
      </c>
      <c r="J263" s="52"/>
      <c r="K263" s="53"/>
      <c r="L263" s="1" t="s">
        <v>666</v>
      </c>
    </row>
    <row r="264" spans="3:12" x14ac:dyDescent="0.4">
      <c r="C264" s="54" t="s">
        <v>16</v>
      </c>
      <c r="D264" s="54" t="s">
        <v>669</v>
      </c>
      <c r="E264" s="34"/>
      <c r="F264" s="55"/>
      <c r="G264" s="56">
        <v>51</v>
      </c>
      <c r="H264" s="56">
        <v>29</v>
      </c>
      <c r="I264" s="56">
        <v>20</v>
      </c>
      <c r="J264" s="57"/>
      <c r="K264" s="58"/>
      <c r="L264" s="1" t="s">
        <v>666</v>
      </c>
    </row>
    <row r="265" spans="3:12" x14ac:dyDescent="0.4">
      <c r="C265" s="48" t="s">
        <v>18</v>
      </c>
      <c r="D265" s="49" t="s">
        <v>670</v>
      </c>
      <c r="E265" s="33"/>
      <c r="F265" s="50"/>
      <c r="G265" s="51">
        <v>51</v>
      </c>
      <c r="H265" s="51">
        <v>29</v>
      </c>
      <c r="I265" s="51">
        <v>20</v>
      </c>
      <c r="J265" s="52"/>
      <c r="K265" s="53"/>
      <c r="L265" s="1" t="s">
        <v>666</v>
      </c>
    </row>
    <row r="266" spans="3:12" x14ac:dyDescent="0.4">
      <c r="C266" s="54" t="s">
        <v>20</v>
      </c>
      <c r="D266" s="54" t="s">
        <v>671</v>
      </c>
      <c r="E266" s="34"/>
      <c r="F266" s="55"/>
      <c r="G266" s="56">
        <v>95</v>
      </c>
      <c r="H266" s="56">
        <v>3</v>
      </c>
      <c r="I266" s="56">
        <v>2</v>
      </c>
      <c r="J266" s="57"/>
      <c r="K266" s="58"/>
      <c r="L266" s="1" t="s">
        <v>672</v>
      </c>
    </row>
    <row r="267" spans="3:12" x14ac:dyDescent="0.4">
      <c r="C267" s="48" t="s">
        <v>22</v>
      </c>
      <c r="D267" s="49" t="s">
        <v>673</v>
      </c>
      <c r="E267" s="33"/>
      <c r="F267" s="50"/>
      <c r="G267" s="51">
        <v>97</v>
      </c>
      <c r="H267" s="51">
        <v>2</v>
      </c>
      <c r="I267" s="51">
        <v>1</v>
      </c>
      <c r="J267" s="52"/>
      <c r="K267" s="53"/>
      <c r="L267" s="1" t="s">
        <v>672</v>
      </c>
    </row>
    <row r="268" spans="3:12" x14ac:dyDescent="0.4">
      <c r="C268" s="54" t="s">
        <v>24</v>
      </c>
      <c r="D268" s="54" t="s">
        <v>674</v>
      </c>
      <c r="E268" s="34"/>
      <c r="F268" s="55"/>
      <c r="G268" s="56">
        <v>99</v>
      </c>
      <c r="H268" s="56">
        <v>1</v>
      </c>
      <c r="I268" s="56">
        <v>0</v>
      </c>
      <c r="J268" s="57"/>
      <c r="K268" s="58"/>
      <c r="L268" s="1" t="s">
        <v>672</v>
      </c>
    </row>
    <row r="269" spans="3:12" x14ac:dyDescent="0.4">
      <c r="C269" s="48" t="s">
        <v>26</v>
      </c>
      <c r="D269" s="49" t="s">
        <v>675</v>
      </c>
      <c r="E269" s="33"/>
      <c r="F269" s="50"/>
      <c r="G269" s="51">
        <v>95</v>
      </c>
      <c r="H269" s="51">
        <v>5</v>
      </c>
      <c r="I269" s="51">
        <v>0</v>
      </c>
      <c r="J269" s="52"/>
      <c r="K269" s="53"/>
      <c r="L269" s="1" t="s">
        <v>672</v>
      </c>
    </row>
    <row r="270" spans="3:12" x14ac:dyDescent="0.4">
      <c r="C270" s="54" t="s">
        <v>28</v>
      </c>
      <c r="D270" s="54" t="s">
        <v>676</v>
      </c>
      <c r="E270" s="34"/>
      <c r="F270" s="55"/>
      <c r="G270" s="56">
        <v>99</v>
      </c>
      <c r="H270" s="56">
        <v>1</v>
      </c>
      <c r="I270" s="56">
        <v>0</v>
      </c>
      <c r="J270" s="57"/>
      <c r="K270" s="58"/>
      <c r="L270" s="1" t="s">
        <v>672</v>
      </c>
    </row>
    <row r="271" spans="3:12" x14ac:dyDescent="0.4">
      <c r="C271" s="48" t="s">
        <v>677</v>
      </c>
      <c r="D271" s="49" t="s">
        <v>678</v>
      </c>
      <c r="E271" s="33"/>
      <c r="F271" s="50"/>
      <c r="G271" s="51">
        <v>99</v>
      </c>
      <c r="H271" s="51">
        <v>1</v>
      </c>
      <c r="I271" s="51">
        <v>0</v>
      </c>
      <c r="J271" s="53"/>
      <c r="K271" s="53"/>
      <c r="L271" s="1" t="s">
        <v>679</v>
      </c>
    </row>
    <row r="272" spans="3:12" x14ac:dyDescent="0.4">
      <c r="C272" s="54" t="s">
        <v>680</v>
      </c>
      <c r="D272" s="54" t="s">
        <v>678</v>
      </c>
      <c r="E272" s="34"/>
      <c r="F272" s="55"/>
      <c r="G272" s="56">
        <v>82</v>
      </c>
      <c r="H272" s="56">
        <v>18</v>
      </c>
      <c r="I272" s="56">
        <v>0</v>
      </c>
      <c r="J272" s="57"/>
      <c r="K272" s="58"/>
      <c r="L272" s="1" t="s">
        <v>679</v>
      </c>
    </row>
    <row r="273" spans="3:12" x14ac:dyDescent="0.4">
      <c r="C273" s="48" t="s">
        <v>681</v>
      </c>
      <c r="D273" s="49" t="s">
        <v>678</v>
      </c>
      <c r="E273" s="33"/>
      <c r="F273" s="50"/>
      <c r="G273" s="51">
        <v>89</v>
      </c>
      <c r="H273" s="51">
        <v>11</v>
      </c>
      <c r="I273" s="51">
        <v>0</v>
      </c>
      <c r="J273" s="52"/>
      <c r="K273" s="53"/>
      <c r="L273" s="1" t="s">
        <v>679</v>
      </c>
    </row>
    <row r="274" spans="3:12" x14ac:dyDescent="0.4">
      <c r="C274" s="54" t="s">
        <v>682</v>
      </c>
      <c r="D274" s="54" t="s">
        <v>678</v>
      </c>
      <c r="E274" s="34"/>
      <c r="F274" s="55"/>
      <c r="G274" s="56">
        <v>90</v>
      </c>
      <c r="H274" s="56">
        <v>10</v>
      </c>
      <c r="I274" s="56">
        <v>0</v>
      </c>
      <c r="J274" s="57"/>
      <c r="K274" s="58"/>
      <c r="L274" s="1" t="s">
        <v>679</v>
      </c>
    </row>
    <row r="275" spans="3:12" x14ac:dyDescent="0.4">
      <c r="C275" s="48" t="s">
        <v>618</v>
      </c>
      <c r="D275" s="49" t="s">
        <v>683</v>
      </c>
      <c r="E275" s="33"/>
      <c r="F275" s="50"/>
      <c r="G275" s="51">
        <v>92</v>
      </c>
      <c r="H275" s="51">
        <v>7</v>
      </c>
      <c r="I275" s="51">
        <v>1</v>
      </c>
      <c r="J275" s="52"/>
      <c r="K275" s="53"/>
      <c r="L275" s="1" t="s">
        <v>684</v>
      </c>
    </row>
    <row r="276" spans="3:12" x14ac:dyDescent="0.4">
      <c r="C276" s="54" t="s">
        <v>685</v>
      </c>
      <c r="D276" s="54" t="s">
        <v>686</v>
      </c>
      <c r="E276" s="34"/>
      <c r="F276" s="55"/>
      <c r="G276" s="56">
        <v>66</v>
      </c>
      <c r="H276" s="56">
        <v>28</v>
      </c>
      <c r="I276" s="56">
        <v>6</v>
      </c>
      <c r="J276" s="57"/>
      <c r="K276" s="58"/>
      <c r="L276" s="1" t="s">
        <v>627</v>
      </c>
    </row>
    <row r="277" spans="3:12" x14ac:dyDescent="0.4">
      <c r="C277" s="48" t="s">
        <v>687</v>
      </c>
      <c r="D277" s="49" t="s">
        <v>686</v>
      </c>
      <c r="E277" s="33"/>
      <c r="F277" s="50"/>
      <c r="G277" s="51">
        <v>73</v>
      </c>
      <c r="H277" s="51">
        <v>20</v>
      </c>
      <c r="I277" s="51">
        <v>7</v>
      </c>
      <c r="J277" s="52"/>
      <c r="K277" s="53"/>
      <c r="L277" s="1" t="s">
        <v>627</v>
      </c>
    </row>
    <row r="278" spans="3:12" x14ac:dyDescent="0.4">
      <c r="C278" s="54" t="s">
        <v>688</v>
      </c>
      <c r="D278" s="54" t="s">
        <v>689</v>
      </c>
      <c r="E278" s="34"/>
      <c r="F278" s="55"/>
      <c r="G278" s="56">
        <v>97</v>
      </c>
      <c r="H278" s="56">
        <v>3</v>
      </c>
      <c r="I278" s="56">
        <v>0</v>
      </c>
      <c r="J278" s="57"/>
      <c r="K278" s="58"/>
      <c r="L278" s="1" t="s">
        <v>690</v>
      </c>
    </row>
    <row r="279" spans="3:12" x14ac:dyDescent="0.4">
      <c r="C279" s="48" t="s">
        <v>691</v>
      </c>
      <c r="D279" s="49" t="s">
        <v>692</v>
      </c>
      <c r="E279" s="33"/>
      <c r="F279" s="50"/>
      <c r="G279" s="51">
        <v>20</v>
      </c>
      <c r="H279" s="51">
        <v>61</v>
      </c>
      <c r="I279" s="51">
        <v>19</v>
      </c>
      <c r="J279" s="52"/>
      <c r="K279" s="53"/>
      <c r="L279" s="1" t="s">
        <v>562</v>
      </c>
    </row>
    <row r="280" spans="3:12" x14ac:dyDescent="0.4">
      <c r="C280" s="54" t="s">
        <v>693</v>
      </c>
      <c r="D280" s="54" t="s">
        <v>694</v>
      </c>
      <c r="E280" s="34"/>
      <c r="F280" s="55"/>
      <c r="G280" s="56">
        <v>19</v>
      </c>
      <c r="H280" s="56">
        <v>62</v>
      </c>
      <c r="I280" s="56">
        <v>19</v>
      </c>
      <c r="J280" s="57"/>
      <c r="K280" s="58"/>
      <c r="L280" s="1" t="s">
        <v>562</v>
      </c>
    </row>
    <row r="281" spans="3:12" x14ac:dyDescent="0.4">
      <c r="C281" s="48" t="s">
        <v>695</v>
      </c>
      <c r="D281" s="49" t="s">
        <v>696</v>
      </c>
      <c r="E281" s="33"/>
      <c r="F281" s="50"/>
      <c r="G281" s="51">
        <v>72</v>
      </c>
      <c r="H281" s="51">
        <v>27</v>
      </c>
      <c r="I281" s="51">
        <v>1</v>
      </c>
      <c r="J281" s="52"/>
      <c r="K281" s="53"/>
      <c r="L281" s="1" t="s">
        <v>697</v>
      </c>
    </row>
    <row r="282" spans="3:12" x14ac:dyDescent="0.4">
      <c r="C282" s="54" t="s">
        <v>698</v>
      </c>
      <c r="D282" s="54" t="s">
        <v>699</v>
      </c>
      <c r="E282" s="34"/>
      <c r="F282" s="55"/>
      <c r="G282" s="56">
        <v>47</v>
      </c>
      <c r="H282" s="56">
        <v>51</v>
      </c>
      <c r="I282" s="56">
        <v>2</v>
      </c>
      <c r="J282" s="57"/>
      <c r="K282" s="58"/>
      <c r="L282" s="1" t="s">
        <v>697</v>
      </c>
    </row>
    <row r="283" spans="3:12" x14ac:dyDescent="0.4">
      <c r="C283" s="48" t="s">
        <v>700</v>
      </c>
      <c r="D283" s="49" t="s">
        <v>701</v>
      </c>
      <c r="E283" s="33"/>
      <c r="F283" s="50"/>
      <c r="G283" s="51">
        <v>92</v>
      </c>
      <c r="H283" s="51">
        <v>6</v>
      </c>
      <c r="I283" s="51">
        <v>2</v>
      </c>
      <c r="J283" s="53"/>
      <c r="K283" s="53"/>
      <c r="L283" s="1" t="s">
        <v>702</v>
      </c>
    </row>
    <row r="284" spans="3:12" x14ac:dyDescent="0.4">
      <c r="C284" s="54" t="s">
        <v>703</v>
      </c>
      <c r="D284" s="54" t="s">
        <v>704</v>
      </c>
      <c r="E284" s="34"/>
      <c r="F284" s="55"/>
      <c r="G284" s="56">
        <v>66</v>
      </c>
      <c r="H284" s="56">
        <v>33</v>
      </c>
      <c r="I284" s="56">
        <v>1</v>
      </c>
      <c r="J284" s="57"/>
      <c r="K284" s="58"/>
      <c r="L284" s="1" t="s">
        <v>702</v>
      </c>
    </row>
    <row r="285" spans="3:12" x14ac:dyDescent="0.4">
      <c r="C285" s="48" t="s">
        <v>705</v>
      </c>
      <c r="D285" s="49" t="s">
        <v>706</v>
      </c>
      <c r="E285" s="33"/>
      <c r="F285" s="50"/>
      <c r="G285" s="51">
        <v>97</v>
      </c>
      <c r="H285" s="51">
        <v>2</v>
      </c>
      <c r="I285" s="51">
        <v>1</v>
      </c>
      <c r="J285" s="52"/>
      <c r="K285" s="53"/>
      <c r="L285" s="1" t="s">
        <v>702</v>
      </c>
    </row>
    <row r="286" spans="3:12" x14ac:dyDescent="0.4">
      <c r="C286" s="54" t="s">
        <v>707</v>
      </c>
      <c r="D286" s="54" t="s">
        <v>708</v>
      </c>
      <c r="E286" s="34"/>
      <c r="F286" s="55"/>
      <c r="G286" s="56">
        <v>94</v>
      </c>
      <c r="H286" s="56">
        <v>4</v>
      </c>
      <c r="I286" s="56">
        <v>2</v>
      </c>
      <c r="J286" s="57"/>
      <c r="K286" s="58"/>
      <c r="L286" s="1" t="s">
        <v>702</v>
      </c>
    </row>
    <row r="287" spans="3:12" x14ac:dyDescent="0.4">
      <c r="C287" s="48" t="s">
        <v>709</v>
      </c>
      <c r="D287" s="49" t="s">
        <v>710</v>
      </c>
      <c r="E287" s="33"/>
      <c r="F287" s="50"/>
      <c r="G287" s="51">
        <v>69</v>
      </c>
      <c r="H287" s="51">
        <v>30</v>
      </c>
      <c r="I287" s="51">
        <v>1</v>
      </c>
      <c r="J287" s="52"/>
      <c r="K287" s="53"/>
      <c r="L287" s="1" t="s">
        <v>702</v>
      </c>
    </row>
    <row r="288" spans="3:12" x14ac:dyDescent="0.4">
      <c r="C288" s="54" t="s">
        <v>636</v>
      </c>
      <c r="D288" s="54" t="s">
        <v>711</v>
      </c>
      <c r="E288" s="34"/>
      <c r="F288" s="55"/>
      <c r="G288" s="56">
        <v>80</v>
      </c>
      <c r="H288" s="56">
        <v>18</v>
      </c>
      <c r="I288" s="56">
        <v>2</v>
      </c>
      <c r="J288" s="58"/>
      <c r="K288" s="58"/>
      <c r="L288" s="1" t="s">
        <v>562</v>
      </c>
    </row>
    <row r="289" spans="3:12" x14ac:dyDescent="0.4">
      <c r="C289" s="48" t="s">
        <v>638</v>
      </c>
      <c r="D289" s="49" t="s">
        <v>711</v>
      </c>
      <c r="E289" s="33"/>
      <c r="F289" s="50"/>
      <c r="G289" s="51">
        <v>73</v>
      </c>
      <c r="H289" s="51">
        <v>25</v>
      </c>
      <c r="I289" s="51">
        <v>2</v>
      </c>
      <c r="J289" s="52"/>
      <c r="K289" s="53"/>
      <c r="L289" s="1" t="s">
        <v>562</v>
      </c>
    </row>
    <row r="290" spans="3:12" x14ac:dyDescent="0.4">
      <c r="C290" s="54" t="s">
        <v>264</v>
      </c>
      <c r="D290" s="54" t="s">
        <v>456</v>
      </c>
      <c r="E290" s="34"/>
      <c r="F290" s="55"/>
      <c r="G290" s="56">
        <v>61</v>
      </c>
      <c r="H290" s="56">
        <v>37</v>
      </c>
      <c r="I290" s="56">
        <v>2</v>
      </c>
      <c r="J290" s="57"/>
      <c r="K290" s="58"/>
      <c r="L290" s="1" t="s">
        <v>562</v>
      </c>
    </row>
  </sheetData>
  <mergeCells count="37">
    <mergeCell ref="C259:D260"/>
    <mergeCell ref="E259:E260"/>
    <mergeCell ref="F259:F260"/>
    <mergeCell ref="L259:L260"/>
    <mergeCell ref="L37:L38"/>
    <mergeCell ref="L2:L3"/>
    <mergeCell ref="C2:D3"/>
    <mergeCell ref="E2:E3"/>
    <mergeCell ref="C195:D196"/>
    <mergeCell ref="E195:E196"/>
    <mergeCell ref="F195:F196"/>
    <mergeCell ref="L195:L196"/>
    <mergeCell ref="C163:D164"/>
    <mergeCell ref="E163:E164"/>
    <mergeCell ref="F163:F164"/>
    <mergeCell ref="L163:L164"/>
    <mergeCell ref="F97:F98"/>
    <mergeCell ref="F2:F3"/>
    <mergeCell ref="C37:D38"/>
    <mergeCell ref="E37:E38"/>
    <mergeCell ref="F37:F38"/>
    <mergeCell ref="C227:D228"/>
    <mergeCell ref="E227:E228"/>
    <mergeCell ref="F227:F228"/>
    <mergeCell ref="L227:L228"/>
    <mergeCell ref="A2:A3"/>
    <mergeCell ref="C130:D131"/>
    <mergeCell ref="E130:E131"/>
    <mergeCell ref="F130:F131"/>
    <mergeCell ref="L66:L67"/>
    <mergeCell ref="L97:L98"/>
    <mergeCell ref="L130:L131"/>
    <mergeCell ref="C66:D67"/>
    <mergeCell ref="E66:E67"/>
    <mergeCell ref="F66:F67"/>
    <mergeCell ref="C97:D98"/>
    <mergeCell ref="E97:E98"/>
  </mergeCells>
  <phoneticPr fontId="2"/>
  <dataValidations count="1">
    <dataValidation type="list" allowBlank="1" showInputMessage="1" showErrorMessage="1" sqref="E4:E34 E39:E63 E68:E94 E99:E127 E132:E160 E165:E192 E197:E224 E229:E256 E261:E290" xr:uid="{1A351195-C504-41AF-AFF9-2113D65A3247}">
      <formula1>$A$4:$A$7</formula1>
    </dataValidation>
  </dataValidations>
  <hyperlinks>
    <hyperlink ref="D251" r:id="rId1" display="javascript:void('0');" xr:uid="{FEA9CFB0-0511-4162-B0D9-26EA072B5955}"/>
    <hyperlink ref="D282" r:id="rId2" display="javascript:void('0');" xr:uid="{62365878-8ED6-4AF5-8C83-4639D014DE21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44F6-C98E-44E5-865E-666F6FDA2E25}">
  <dimension ref="B1:F270"/>
  <sheetViews>
    <sheetView topLeftCell="A253" workbookViewId="0">
      <selection activeCell="B260" sqref="B260"/>
    </sheetView>
  </sheetViews>
  <sheetFormatPr defaultRowHeight="12" x14ac:dyDescent="0.4"/>
  <cols>
    <col min="1" max="1" width="2.625" style="1" customWidth="1"/>
    <col min="2" max="6" width="9" style="1"/>
    <col min="7" max="8" width="13.125" style="1" bestFit="1" customWidth="1"/>
    <col min="9" max="9" width="52.875" style="1" bestFit="1" customWidth="1"/>
    <col min="10" max="16384" width="9" style="1"/>
  </cols>
  <sheetData>
    <row r="1" spans="2:6" x14ac:dyDescent="0.4">
      <c r="B1" s="1" t="s">
        <v>99</v>
      </c>
    </row>
    <row r="2" spans="2:6" x14ac:dyDescent="0.4">
      <c r="B2" s="19" t="s">
        <v>386</v>
      </c>
      <c r="C2" s="19" t="s">
        <v>406</v>
      </c>
      <c r="D2" s="19" t="s">
        <v>407</v>
      </c>
      <c r="E2" s="19" t="s">
        <v>419</v>
      </c>
      <c r="F2" s="19" t="s">
        <v>408</v>
      </c>
    </row>
    <row r="3" spans="2:6" x14ac:dyDescent="0.4">
      <c r="B3" s="19" t="s">
        <v>363</v>
      </c>
      <c r="C3" s="19">
        <f>COUNTIF(国語_正誤入力表!E4:E8,"○")</f>
        <v>0</v>
      </c>
      <c r="D3" s="19">
        <f>COUNTIF(国語_正誤入力表!E4:E8,"×")</f>
        <v>0</v>
      </c>
      <c r="E3" s="19">
        <f>COUNTIF(国語_正誤入力表!E4:E8,"レ")</f>
        <v>0</v>
      </c>
      <c r="F3" s="19">
        <f t="shared" ref="F3:F10" si="0">C3+D3+E3</f>
        <v>0</v>
      </c>
    </row>
    <row r="4" spans="2:6" x14ac:dyDescent="0.4">
      <c r="B4" s="19" t="s">
        <v>364</v>
      </c>
      <c r="C4" s="19">
        <f>COUNTIF(国語_正誤入力表!E9:E13,"○")</f>
        <v>0</v>
      </c>
      <c r="D4" s="19">
        <f>COUNTIF(国語_正誤入力表!E9:E13,"×")</f>
        <v>0</v>
      </c>
      <c r="E4" s="19">
        <f>COUNTIF(国語_正誤入力表!E9:E13,"レ")</f>
        <v>0</v>
      </c>
      <c r="F4" s="19">
        <f t="shared" si="0"/>
        <v>0</v>
      </c>
    </row>
    <row r="5" spans="2:6" x14ac:dyDescent="0.4">
      <c r="B5" s="19" t="s">
        <v>365</v>
      </c>
      <c r="C5" s="19">
        <f>COUNTIF(国語_正誤入力表!E14:E16,"○")+COUNTIF(国語_正誤入力表!E33:E34,"○")</f>
        <v>0</v>
      </c>
      <c r="D5" s="19">
        <f>COUNTIF(国語_正誤入力表!E14:E16,"×")+COUNTIF(国語_正誤入力表!E33:E34,"×")</f>
        <v>0</v>
      </c>
      <c r="E5" s="19">
        <f>COUNTIF(国語_正誤入力表!E33:E34,"レ")+COUNTIF(国語_正誤入力表!E14:E16,"レ")</f>
        <v>0</v>
      </c>
      <c r="F5" s="19">
        <f t="shared" si="0"/>
        <v>0</v>
      </c>
    </row>
    <row r="6" spans="2:6" x14ac:dyDescent="0.4">
      <c r="B6" s="19" t="s">
        <v>367</v>
      </c>
      <c r="C6" s="19">
        <f>COUNTIF(国語_正誤入力表!E17,"○")</f>
        <v>0</v>
      </c>
      <c r="D6" s="19">
        <f>COUNTIF(国語_正誤入力表!E17,"×")</f>
        <v>0</v>
      </c>
      <c r="E6" s="19">
        <f>COUNTIF(国語_正誤入力表!E17,"レ")</f>
        <v>0</v>
      </c>
      <c r="F6" s="19">
        <f t="shared" si="0"/>
        <v>0</v>
      </c>
    </row>
    <row r="7" spans="2:6" x14ac:dyDescent="0.4">
      <c r="B7" s="19" t="s">
        <v>368</v>
      </c>
      <c r="C7" s="19">
        <f>COUNTIF(国語_正誤入力表!E18,"○")</f>
        <v>0</v>
      </c>
      <c r="D7" s="19">
        <f>COUNTIF(国語_正誤入力表!E18,"×")</f>
        <v>0</v>
      </c>
      <c r="E7" s="19">
        <f>COUNTIF(国語_正誤入力表!E35:E36,"レ")</f>
        <v>0</v>
      </c>
      <c r="F7" s="19">
        <f t="shared" si="0"/>
        <v>0</v>
      </c>
    </row>
    <row r="8" spans="2:6" x14ac:dyDescent="0.4">
      <c r="B8" s="19" t="s">
        <v>369</v>
      </c>
      <c r="C8" s="19">
        <f>COUNTIF(国語_正誤入力表!E19,"○")</f>
        <v>0</v>
      </c>
      <c r="D8" s="19">
        <f>COUNTIF(国語_正誤入力表!E19,"×")</f>
        <v>0</v>
      </c>
      <c r="E8" s="19">
        <f>COUNTIF(国語_正誤入力表!E36:E37,"レ")</f>
        <v>0</v>
      </c>
      <c r="F8" s="19">
        <f t="shared" si="0"/>
        <v>0</v>
      </c>
    </row>
    <row r="9" spans="2:6" x14ac:dyDescent="0.4">
      <c r="B9" s="19" t="s">
        <v>370</v>
      </c>
      <c r="C9" s="19">
        <f>COUNTIF(国語_正誤入力表!E20:E24,"○")</f>
        <v>0</v>
      </c>
      <c r="D9" s="19">
        <f>COUNTIF(国語_正誤入力表!E20:E24,"×")</f>
        <v>0</v>
      </c>
      <c r="E9" s="19">
        <f>COUNTIF(国語_正誤入力表!E20:E24,"レ")</f>
        <v>0</v>
      </c>
      <c r="F9" s="19">
        <f t="shared" si="0"/>
        <v>0</v>
      </c>
    </row>
    <row r="10" spans="2:6" x14ac:dyDescent="0.4">
      <c r="B10" s="19" t="s">
        <v>371</v>
      </c>
      <c r="C10" s="19">
        <f>COUNTIF(国語_正誤入力表!E25:E32,"○")</f>
        <v>0</v>
      </c>
      <c r="D10" s="19">
        <f>COUNTIF(国語_正誤入力表!E25:E32,"×")</f>
        <v>0</v>
      </c>
      <c r="E10" s="19">
        <f>COUNTIF(国語_正誤入力表!E25:E32,"レ")</f>
        <v>0</v>
      </c>
      <c r="F10" s="19">
        <f t="shared" si="0"/>
        <v>0</v>
      </c>
    </row>
    <row r="32" spans="2:2" x14ac:dyDescent="0.4">
      <c r="B32" s="1" t="s">
        <v>100</v>
      </c>
    </row>
    <row r="33" spans="2:6" x14ac:dyDescent="0.4">
      <c r="B33" s="1" t="s">
        <v>386</v>
      </c>
      <c r="C33" s="1" t="s">
        <v>406</v>
      </c>
      <c r="D33" s="1" t="s">
        <v>407</v>
      </c>
      <c r="E33" s="1" t="s">
        <v>419</v>
      </c>
      <c r="F33" s="1" t="s">
        <v>408</v>
      </c>
    </row>
    <row r="34" spans="2:6" x14ac:dyDescent="0.4">
      <c r="B34" s="1" t="s">
        <v>364</v>
      </c>
      <c r="C34" s="1">
        <f>COUNTIF(国語_正誤入力表!E39:E43,"○")</f>
        <v>0</v>
      </c>
      <c r="D34" s="1">
        <f>COUNTIF(国語_正誤入力表!E39:E43,"×")</f>
        <v>0</v>
      </c>
      <c r="E34" s="1">
        <f>COUNTIF(国語_正誤入力表!E39:E43,"レ")</f>
        <v>0</v>
      </c>
      <c r="F34" s="1">
        <f t="shared" ref="F34:F42" si="1">C34+D34+E34</f>
        <v>0</v>
      </c>
    </row>
    <row r="35" spans="2:6" x14ac:dyDescent="0.4">
      <c r="B35" s="1" t="s">
        <v>363</v>
      </c>
      <c r="C35" s="1">
        <f>COUNTIF(国語_正誤入力表!E44:E48,"○")</f>
        <v>0</v>
      </c>
      <c r="D35" s="1">
        <f>COUNTIF(国語_正誤入力表!E44:E48,"×")</f>
        <v>0</v>
      </c>
      <c r="E35" s="1">
        <f>COUNTIF(国語_正誤入力表!E44:E48,"レ")</f>
        <v>0</v>
      </c>
      <c r="F35" s="1">
        <f t="shared" si="1"/>
        <v>0</v>
      </c>
    </row>
    <row r="36" spans="2:6" x14ac:dyDescent="0.4">
      <c r="B36" s="1" t="s">
        <v>372</v>
      </c>
      <c r="C36" s="1">
        <f>COUNTIF(国語_正誤入力表!E49:E50,"○")</f>
        <v>0</v>
      </c>
      <c r="D36" s="1">
        <f>COUNTIF(国語_正誤入力表!E49:E50,"×")</f>
        <v>0</v>
      </c>
      <c r="E36" s="1">
        <f>COUNTIF(国語_正誤入力表!E49:E50,"レ")</f>
        <v>0</v>
      </c>
      <c r="F36" s="1">
        <f t="shared" si="1"/>
        <v>0</v>
      </c>
    </row>
    <row r="37" spans="2:6" x14ac:dyDescent="0.4">
      <c r="B37" s="1" t="s">
        <v>373</v>
      </c>
      <c r="C37" s="1">
        <f>COUNTIF(国語_正誤入力表!E51,"○")</f>
        <v>0</v>
      </c>
      <c r="D37" s="1">
        <f>COUNTIF(国語_正誤入力表!E51,"×")</f>
        <v>0</v>
      </c>
      <c r="E37" s="1">
        <f>COUNTIF(国語_正誤入力表!E51,"レ")</f>
        <v>0</v>
      </c>
      <c r="F37" s="1">
        <f t="shared" si="1"/>
        <v>0</v>
      </c>
    </row>
    <row r="38" spans="2:6" x14ac:dyDescent="0.4">
      <c r="B38" s="1" t="s">
        <v>374</v>
      </c>
      <c r="C38" s="1">
        <f>COUNTIF(国語_正誤入力表!E52,"○")</f>
        <v>0</v>
      </c>
      <c r="D38" s="1">
        <f>COUNTIF(国語_正誤入力表!E52,"×")</f>
        <v>0</v>
      </c>
      <c r="E38" s="1">
        <f>COUNTIF(国語_正誤入力表!E52,"レ")</f>
        <v>0</v>
      </c>
      <c r="F38" s="1">
        <f t="shared" si="1"/>
        <v>0</v>
      </c>
    </row>
    <row r="39" spans="2:6" x14ac:dyDescent="0.4">
      <c r="B39" s="1" t="s">
        <v>375</v>
      </c>
      <c r="C39" s="1">
        <f>COUNTIF(国語_正誤入力表!E53,"○")+COUNTIF(国語_正誤入力表!E57:E59,"○")</f>
        <v>0</v>
      </c>
      <c r="D39" s="1">
        <f>COUNTIF(国語_正誤入力表!E53,"×")+COUNTIF(国語_正誤入力表!E57:E59,"×")</f>
        <v>0</v>
      </c>
      <c r="E39" s="1">
        <f>COUNTIF(国語_正誤入力表!E53,"レ")+COUNTIF(国語_正誤入力表!E57:E59,"レ")</f>
        <v>0</v>
      </c>
      <c r="F39" s="1">
        <f t="shared" si="1"/>
        <v>0</v>
      </c>
    </row>
    <row r="40" spans="2:6" x14ac:dyDescent="0.4">
      <c r="B40" s="1" t="s">
        <v>376</v>
      </c>
      <c r="C40" s="1">
        <f>COUNTIF(国語_正誤入力表!E54,"○")+COUNTIF(国語_正誤入力表!E56,"○")</f>
        <v>0</v>
      </c>
      <c r="D40" s="1">
        <f>COUNTIF(国語_正誤入力表!E54,"×")+COUNTIF(国語_正誤入力表!E56,"×")</f>
        <v>0</v>
      </c>
      <c r="E40" s="1">
        <f>COUNTIF(国語_正誤入力表!E54,"レ")+COUNTIF(国語_正誤入力表!E56,"レ")</f>
        <v>0</v>
      </c>
      <c r="F40" s="1">
        <f t="shared" si="1"/>
        <v>0</v>
      </c>
    </row>
    <row r="41" spans="2:6" x14ac:dyDescent="0.4">
      <c r="B41" s="1" t="s">
        <v>368</v>
      </c>
      <c r="C41" s="1">
        <f>COUNTIF(国語_正誤入力表!E55,"○")</f>
        <v>0</v>
      </c>
      <c r="D41" s="1">
        <f>COUNTIF(国語_正誤入力表!E55,"×")</f>
        <v>0</v>
      </c>
      <c r="E41" s="1">
        <f>COUNTIF(国語_正誤入力表!E55,"レ")</f>
        <v>0</v>
      </c>
      <c r="F41" s="1">
        <f t="shared" si="1"/>
        <v>0</v>
      </c>
    </row>
    <row r="42" spans="2:6" x14ac:dyDescent="0.4">
      <c r="B42" s="1" t="s">
        <v>365</v>
      </c>
      <c r="C42" s="1">
        <f>COUNTIF(国語_正誤入力表!E60:E63,"○")</f>
        <v>0</v>
      </c>
      <c r="D42" s="1">
        <f>COUNTIF(国語_正誤入力表!E60:E63,"×")</f>
        <v>0</v>
      </c>
      <c r="E42" s="1">
        <f>COUNTIF(国語_正誤入力表!E60:E63,"レ")</f>
        <v>0</v>
      </c>
      <c r="F42" s="1">
        <f t="shared" si="1"/>
        <v>0</v>
      </c>
    </row>
    <row r="62" spans="2:6" x14ac:dyDescent="0.4">
      <c r="B62" s="1" t="s">
        <v>386</v>
      </c>
      <c r="C62" s="1" t="s">
        <v>406</v>
      </c>
      <c r="D62" s="1" t="s">
        <v>407</v>
      </c>
      <c r="E62" s="1" t="s">
        <v>419</v>
      </c>
      <c r="F62" s="1" t="s">
        <v>408</v>
      </c>
    </row>
    <row r="64" spans="2:6" x14ac:dyDescent="0.4">
      <c r="B64" s="1" t="s">
        <v>100</v>
      </c>
    </row>
    <row r="65" spans="2:6" x14ac:dyDescent="0.4">
      <c r="B65" s="1" t="s">
        <v>364</v>
      </c>
      <c r="C65" s="1">
        <f>COUNTIF(国語_正誤入力表!E68:E72,"○")</f>
        <v>0</v>
      </c>
      <c r="D65" s="1">
        <f>COUNTIF(国語_正誤入力表!E68:E72,"×")</f>
        <v>0</v>
      </c>
      <c r="E65" s="1">
        <f>COUNTIF(国語_正誤入力表!E68:E72,"レ")</f>
        <v>0</v>
      </c>
      <c r="F65" s="1">
        <f t="shared" ref="F65:F75" si="2">C65+D65+E65</f>
        <v>0</v>
      </c>
    </row>
    <row r="66" spans="2:6" x14ac:dyDescent="0.4">
      <c r="B66" s="1" t="s">
        <v>363</v>
      </c>
      <c r="C66" s="1">
        <f>COUNTIF(国語_正誤入力表!E73:E77,"○")</f>
        <v>0</v>
      </c>
      <c r="D66" s="1">
        <f>COUNTIF(国語_正誤入力表!E73:E77,"×")</f>
        <v>0</v>
      </c>
      <c r="E66" s="1">
        <f>COUNTIF(国語_正誤入力表!E73:E77,"レ")</f>
        <v>0</v>
      </c>
      <c r="F66" s="1">
        <f t="shared" si="2"/>
        <v>0</v>
      </c>
    </row>
    <row r="67" spans="2:6" x14ac:dyDescent="0.4">
      <c r="B67" s="1" t="s">
        <v>368</v>
      </c>
      <c r="C67" s="1">
        <f>COUNTIF(国語_正誤入力表!E78:E80,"○")</f>
        <v>0</v>
      </c>
      <c r="D67" s="1">
        <f>COUNTIF(国語_正誤入力表!E78:E80,"×")</f>
        <v>0</v>
      </c>
      <c r="E67" s="1">
        <f>COUNTIF(国語_正誤入力表!E78:E80,"レ")</f>
        <v>0</v>
      </c>
      <c r="F67" s="1">
        <f t="shared" si="2"/>
        <v>0</v>
      </c>
    </row>
    <row r="68" spans="2:6" x14ac:dyDescent="0.4">
      <c r="B68" s="1" t="s">
        <v>377</v>
      </c>
      <c r="C68" s="1">
        <f>COUNTIF(国語_正誤入力表!E81:E82,"○")</f>
        <v>0</v>
      </c>
      <c r="D68" s="1">
        <f>COUNTIF(国語_正誤入力表!E81:E82,"×")</f>
        <v>0</v>
      </c>
      <c r="E68" s="1">
        <f>COUNTIF(国語_正誤入力表!E80,"レ")</f>
        <v>0</v>
      </c>
      <c r="F68" s="1">
        <f t="shared" si="2"/>
        <v>0</v>
      </c>
    </row>
    <row r="69" spans="2:6" x14ac:dyDescent="0.4">
      <c r="B69" s="1" t="s">
        <v>378</v>
      </c>
      <c r="C69" s="1">
        <f>COUNTIF(国語_正誤入力表!E83,"○")</f>
        <v>0</v>
      </c>
      <c r="D69" s="1">
        <f>COUNTIF(国語_正誤入力表!E83,"×")</f>
        <v>0</v>
      </c>
      <c r="E69" s="1">
        <f>COUNTIF(国語_正誤入力表!E83,"レ")</f>
        <v>0</v>
      </c>
      <c r="F69" s="1">
        <f t="shared" si="2"/>
        <v>0</v>
      </c>
    </row>
    <row r="70" spans="2:6" x14ac:dyDescent="0.4">
      <c r="B70" s="1" t="s">
        <v>370</v>
      </c>
      <c r="C70" s="1">
        <f>COUNTIF(国語_正誤入力表!E84:E86,"○")</f>
        <v>0</v>
      </c>
      <c r="D70" s="1">
        <f>COUNTIF(国語_正誤入力表!E84:E86,"×")</f>
        <v>0</v>
      </c>
      <c r="E70" s="1">
        <f>COUNTIF(国語_正誤入力表!E84:E86,"レ")</f>
        <v>0</v>
      </c>
      <c r="F70" s="1">
        <f t="shared" si="2"/>
        <v>0</v>
      </c>
    </row>
    <row r="71" spans="2:6" x14ac:dyDescent="0.4">
      <c r="B71" s="1" t="s">
        <v>379</v>
      </c>
      <c r="C71" s="1">
        <f>COUNTIF(国語_正誤入力表!E87,"○")</f>
        <v>0</v>
      </c>
      <c r="D71" s="1">
        <f>COUNTIF(国語_正誤入力表!E87,"×")</f>
        <v>0</v>
      </c>
      <c r="E71" s="1">
        <f>COUNTIF(国語_正誤入力表!E87,"レ")</f>
        <v>0</v>
      </c>
      <c r="F71" s="1">
        <f t="shared" si="2"/>
        <v>0</v>
      </c>
    </row>
    <row r="72" spans="2:6" x14ac:dyDescent="0.4">
      <c r="B72" s="1" t="s">
        <v>365</v>
      </c>
      <c r="C72" s="1">
        <f>COUNTIF(国語_正誤入力表!E88:E89,"○")+COUNTIF(国語_正誤入力表!E93:E94,"○")</f>
        <v>0</v>
      </c>
      <c r="D72" s="1">
        <f>COUNTIF(国語_正誤入力表!E88:E89,"×")+COUNTIF(国語_正誤入力表!E93:E94,"×")</f>
        <v>0</v>
      </c>
      <c r="E72" s="1">
        <f>COUNTIF(国語_正誤入力表!E88:E89,"レ")+COUNTIF(国語_正誤入力表!E93:E94,"レ")</f>
        <v>0</v>
      </c>
      <c r="F72" s="1">
        <f t="shared" si="2"/>
        <v>0</v>
      </c>
    </row>
    <row r="73" spans="2:6" x14ac:dyDescent="0.4">
      <c r="B73" s="1" t="s">
        <v>376</v>
      </c>
      <c r="C73" s="1">
        <f>COUNTIF(国語_正誤入力表!E90,"○")</f>
        <v>0</v>
      </c>
      <c r="D73" s="1">
        <f>COUNTIF(国語_正誤入力表!E90,"×")</f>
        <v>0</v>
      </c>
      <c r="E73" s="1">
        <f>COUNTIF(国語_正誤入力表!E90,"レ")</f>
        <v>0</v>
      </c>
      <c r="F73" s="1">
        <f t="shared" si="2"/>
        <v>0</v>
      </c>
    </row>
    <row r="74" spans="2:6" x14ac:dyDescent="0.4">
      <c r="B74" s="1" t="s">
        <v>375</v>
      </c>
      <c r="C74" s="1">
        <f>COUNTIF(国語_正誤入力表!E91,"○")</f>
        <v>0</v>
      </c>
      <c r="D74" s="1">
        <f>COUNTIF(国語_正誤入力表!E91,"×")</f>
        <v>0</v>
      </c>
      <c r="E74" s="1">
        <f>COUNTIF(国語_正誤入力表!E91,"レ")</f>
        <v>0</v>
      </c>
      <c r="F74" s="1">
        <f t="shared" si="2"/>
        <v>0</v>
      </c>
    </row>
    <row r="75" spans="2:6" x14ac:dyDescent="0.4">
      <c r="B75" s="1" t="s">
        <v>380</v>
      </c>
      <c r="C75" s="1">
        <f>COUNTIF(国語_正誤入力表!E92,"○")</f>
        <v>0</v>
      </c>
      <c r="D75" s="1">
        <f>COUNTIF(国語_正誤入力表!E92,"×")</f>
        <v>0</v>
      </c>
      <c r="E75" s="1">
        <f>COUNTIF(国語_正誤入力表!E92,"レ")</f>
        <v>0</v>
      </c>
      <c r="F75" s="1">
        <f t="shared" si="2"/>
        <v>0</v>
      </c>
    </row>
    <row r="77" spans="2:6" x14ac:dyDescent="0.4">
      <c r="B77" s="1" t="s">
        <v>165</v>
      </c>
    </row>
    <row r="97" spans="2:6" x14ac:dyDescent="0.4">
      <c r="B97" s="14" t="s">
        <v>227</v>
      </c>
    </row>
    <row r="98" spans="2:6" x14ac:dyDescent="0.4">
      <c r="B98" s="1" t="s">
        <v>386</v>
      </c>
      <c r="C98" s="1" t="s">
        <v>406</v>
      </c>
      <c r="D98" s="1" t="s">
        <v>407</v>
      </c>
      <c r="E98" s="1" t="s">
        <v>419</v>
      </c>
      <c r="F98" s="1" t="s">
        <v>408</v>
      </c>
    </row>
    <row r="99" spans="2:6" x14ac:dyDescent="0.4">
      <c r="B99" s="1" t="s">
        <v>363</v>
      </c>
      <c r="C99" s="1">
        <f>COUNTIF(国語_正誤入力表!E99:E103,"○")</f>
        <v>0</v>
      </c>
      <c r="D99" s="1">
        <f>COUNTIF(国語_正誤入力表!E99:E103,"×")</f>
        <v>0</v>
      </c>
      <c r="E99" s="1">
        <f>COUNTIF(国語_正誤入力表!E99:E103,"レ")</f>
        <v>0</v>
      </c>
      <c r="F99" s="1">
        <f t="shared" ref="F99:F109" si="3">C99+D99+E99</f>
        <v>0</v>
      </c>
    </row>
    <row r="100" spans="2:6" x14ac:dyDescent="0.4">
      <c r="B100" s="1" t="s">
        <v>364</v>
      </c>
      <c r="C100" s="1">
        <f>COUNTIF(国語_正誤入力表!E104:E108,"○")</f>
        <v>0</v>
      </c>
      <c r="D100" s="1">
        <f>COUNTIF(国語_正誤入力表!E104:E108,"×")</f>
        <v>0</v>
      </c>
      <c r="E100" s="1">
        <f>COUNTIF(国語_正誤入力表!E104:E108,"レ")</f>
        <v>0</v>
      </c>
      <c r="F100" s="1">
        <f t="shared" si="3"/>
        <v>0</v>
      </c>
    </row>
    <row r="101" spans="2:6" x14ac:dyDescent="0.4">
      <c r="B101" s="1" t="s">
        <v>368</v>
      </c>
      <c r="C101" s="1">
        <f>COUNTIF(国語_正誤入力表!E109,"○")</f>
        <v>0</v>
      </c>
      <c r="D101" s="1">
        <f>COUNTIF(国語_正誤入力表!E109,"×")</f>
        <v>0</v>
      </c>
      <c r="E101" s="1">
        <f>COUNTIF(国語_正誤入力表!E109,"レ")</f>
        <v>0</v>
      </c>
      <c r="F101" s="1">
        <f t="shared" si="3"/>
        <v>0</v>
      </c>
    </row>
    <row r="102" spans="2:6" x14ac:dyDescent="0.4">
      <c r="B102" s="1" t="s">
        <v>377</v>
      </c>
      <c r="C102" s="1">
        <f>COUNTIF(国語_正誤入力表!E110,"○")</f>
        <v>0</v>
      </c>
      <c r="D102" s="1">
        <f>COUNTIF(国語_正誤入力表!E110,"×")</f>
        <v>0</v>
      </c>
      <c r="E102" s="1">
        <f>COUNTIF(国語_正誤入力表!E110,"レ")</f>
        <v>0</v>
      </c>
      <c r="F102" s="1">
        <f t="shared" si="3"/>
        <v>0</v>
      </c>
    </row>
    <row r="103" spans="2:6" x14ac:dyDescent="0.4">
      <c r="B103" s="1" t="s">
        <v>381</v>
      </c>
      <c r="C103" s="1">
        <f>COUNTIF(国語_正誤入力表!E111:E112,"○")</f>
        <v>0</v>
      </c>
      <c r="D103" s="1">
        <f>COUNTIF(国語_正誤入力表!E111:E112,"×")</f>
        <v>0</v>
      </c>
      <c r="E103" s="1">
        <f>COUNTIF(国語_正誤入力表!E111:E112,"レ")</f>
        <v>0</v>
      </c>
      <c r="F103" s="1">
        <f t="shared" si="3"/>
        <v>0</v>
      </c>
    </row>
    <row r="104" spans="2:6" x14ac:dyDescent="0.4">
      <c r="B104" s="1" t="s">
        <v>370</v>
      </c>
      <c r="C104" s="1">
        <f>COUNTIF(国語_正誤入力表!E113,"○")</f>
        <v>0</v>
      </c>
      <c r="D104" s="1">
        <f>COUNTIF(国語_正誤入力表!E113,"×")</f>
        <v>0</v>
      </c>
      <c r="E104" s="1">
        <f>COUNTIF(国語_正誤入力表!E113,"レ")</f>
        <v>0</v>
      </c>
      <c r="F104" s="1">
        <f t="shared" si="3"/>
        <v>0</v>
      </c>
    </row>
    <row r="105" spans="2:6" x14ac:dyDescent="0.4">
      <c r="B105" s="1" t="s">
        <v>368</v>
      </c>
      <c r="C105" s="1">
        <f>COUNTIF(国語_正誤入力表!E114,"○")+COUNTIF(国語_正誤入力表!E118,"○")</f>
        <v>0</v>
      </c>
      <c r="D105" s="1">
        <f>COUNTIF(国語_正誤入力表!E114,"×")+COUNTIF(国語_正誤入力表!E118,"×")</f>
        <v>0</v>
      </c>
      <c r="E105" s="1">
        <f>COUNTIF(国語_正誤入力表!E114,"レ")+COUNTIF(国語_正誤入力表!E118,"レ")</f>
        <v>0</v>
      </c>
      <c r="F105" s="1">
        <f t="shared" si="3"/>
        <v>0</v>
      </c>
    </row>
    <row r="106" spans="2:6" x14ac:dyDescent="0.4">
      <c r="B106" s="1" t="s">
        <v>365</v>
      </c>
      <c r="C106" s="1">
        <f>COUNTIF(国語_正誤入力表!E115:E117,"○")+COUNTIF(国語_正誤入力表!E123:E127,"○")</f>
        <v>0</v>
      </c>
      <c r="D106" s="1">
        <f>COUNTIF(国語_正誤入力表!E115:E117,"×")+COUNTIF(国語_正誤入力表!E123:E127,"×")</f>
        <v>0</v>
      </c>
      <c r="E106" s="1">
        <f>COUNTIF(国語_正誤入力表!E115:E117,"レ")+COUNTIF(国語_正誤入力表!E123:E127,"レ")</f>
        <v>0</v>
      </c>
      <c r="F106" s="1">
        <f t="shared" si="3"/>
        <v>0</v>
      </c>
    </row>
    <row r="107" spans="2:6" x14ac:dyDescent="0.4">
      <c r="B107" s="1" t="s">
        <v>410</v>
      </c>
      <c r="C107" s="1">
        <f>COUNTIF(国語_正誤入力表!E119,"○")</f>
        <v>0</v>
      </c>
      <c r="D107" s="1">
        <f>COUNTIF(国語_正誤入力表!E119,"×")</f>
        <v>0</v>
      </c>
      <c r="E107" s="1">
        <f>COUNTIF(国語_正誤入力表!E119,"レ")</f>
        <v>0</v>
      </c>
      <c r="F107" s="1">
        <f t="shared" si="3"/>
        <v>0</v>
      </c>
    </row>
    <row r="108" spans="2:6" x14ac:dyDescent="0.4">
      <c r="B108" s="1" t="s">
        <v>372</v>
      </c>
      <c r="C108" s="1">
        <f>COUNTIF(国語_正誤入力表!E120:E121,"○")</f>
        <v>0</v>
      </c>
      <c r="D108" s="1">
        <f>COUNTIF(国語_正誤入力表!E120:E121,"×")</f>
        <v>0</v>
      </c>
      <c r="E108" s="1">
        <f>COUNTIF(国語_正誤入力表!E120:E121,"レ")</f>
        <v>0</v>
      </c>
      <c r="F108" s="1">
        <f t="shared" si="3"/>
        <v>0</v>
      </c>
    </row>
    <row r="109" spans="2:6" x14ac:dyDescent="0.4">
      <c r="B109" s="1" t="s">
        <v>383</v>
      </c>
      <c r="C109" s="1">
        <f>COUNTIF(国語_正誤入力表!E122,"○")</f>
        <v>0</v>
      </c>
      <c r="D109" s="1">
        <f>COUNTIF(国語_正誤入力表!E122,"×")</f>
        <v>0</v>
      </c>
      <c r="E109" s="1">
        <f>COUNTIF(国語_正誤入力表!E122,"レ")</f>
        <v>0</v>
      </c>
      <c r="F109" s="1">
        <f t="shared" si="3"/>
        <v>0</v>
      </c>
    </row>
    <row r="131" spans="2:6" x14ac:dyDescent="0.4">
      <c r="B131" s="1" t="s">
        <v>292</v>
      </c>
    </row>
    <row r="132" spans="2:6" x14ac:dyDescent="0.4">
      <c r="B132" s="1" t="s">
        <v>386</v>
      </c>
      <c r="C132" s="1" t="s">
        <v>406</v>
      </c>
      <c r="D132" s="1" t="s">
        <v>407</v>
      </c>
      <c r="E132" s="1" t="s">
        <v>419</v>
      </c>
      <c r="F132" s="1" t="s">
        <v>408</v>
      </c>
    </row>
    <row r="133" spans="2:6" x14ac:dyDescent="0.4">
      <c r="B133" s="1" t="s">
        <v>364</v>
      </c>
      <c r="C133" s="1">
        <f>COUNTIF(国語_正誤入力表!E132:E136,"○")</f>
        <v>0</v>
      </c>
      <c r="D133" s="1">
        <f>COUNTIF(国語_正誤入力表!E132:E136,"×")</f>
        <v>0</v>
      </c>
      <c r="E133" s="1">
        <f>COUNTIF(国語_正誤入力表!E132:E136,"レ")</f>
        <v>0</v>
      </c>
      <c r="F133" s="1">
        <f t="shared" ref="F133:F144" si="4">C133+D133+E133</f>
        <v>0</v>
      </c>
    </row>
    <row r="134" spans="2:6" x14ac:dyDescent="0.4">
      <c r="B134" s="1" t="s">
        <v>363</v>
      </c>
      <c r="C134" s="1">
        <f>COUNTIF(国語_正誤入力表!E137:E141,"○")</f>
        <v>0</v>
      </c>
      <c r="D134" s="1">
        <f>COUNTIF(国語_正誤入力表!E137:E141,"×")</f>
        <v>0</v>
      </c>
      <c r="E134" s="1">
        <f>COUNTIF(国語_正誤入力表!E137:E141,"レ")</f>
        <v>0</v>
      </c>
      <c r="F134" s="1">
        <f t="shared" si="4"/>
        <v>0</v>
      </c>
    </row>
    <row r="135" spans="2:6" x14ac:dyDescent="0.4">
      <c r="B135" s="1" t="s">
        <v>366</v>
      </c>
      <c r="C135" s="1">
        <f>COUNTIF(国語_正誤入力表!E142:E144,"○")</f>
        <v>0</v>
      </c>
      <c r="D135" s="1">
        <f>COUNTIF(国語_正誤入力表!E142:E144,"×")</f>
        <v>0</v>
      </c>
      <c r="E135" s="1">
        <f>COUNTIF(国語_正誤入力表!E142:E144,"レ")</f>
        <v>0</v>
      </c>
      <c r="F135" s="1">
        <f t="shared" si="4"/>
        <v>0</v>
      </c>
    </row>
    <row r="136" spans="2:6" x14ac:dyDescent="0.4">
      <c r="B136" s="1" t="s">
        <v>365</v>
      </c>
      <c r="C136" s="1">
        <f>COUNTIF(国語_正誤入力表!E145:E147,"○")+COUNTIF(国語_正誤入力表!E150:E151,"○")+COUNTIF(国語_正誤入力表!E157:E159,"○")</f>
        <v>0</v>
      </c>
      <c r="D136" s="1">
        <f>COUNTIF(国語_正誤入力表!E145:E147,"×")+COUNTIF(国語_正誤入力表!E150:E151,"×")+COUNTIF(国語_正誤入力表!E157:E159,"×")</f>
        <v>0</v>
      </c>
      <c r="E136" s="1">
        <f>COUNTIF(国語_正誤入力表!E145:E147,"レ")+COUNTIF(国語_正誤入力表!E150:E151,"レ")+COUNTIF(国語_正誤入力表!E157:E159,"レ")</f>
        <v>0</v>
      </c>
      <c r="F136" s="1">
        <f t="shared" si="4"/>
        <v>0</v>
      </c>
    </row>
    <row r="137" spans="2:6" x14ac:dyDescent="0.4">
      <c r="B137" s="1" t="s">
        <v>384</v>
      </c>
      <c r="C137" s="1">
        <f>COUNTIF(国語_正誤入力表!E148,"○")</f>
        <v>0</v>
      </c>
      <c r="D137" s="1">
        <f>COUNTIF(国語_正誤入力表!E148,"×")</f>
        <v>0</v>
      </c>
      <c r="E137" s="1">
        <f>COUNTIF(国語_正誤入力表!E148,"レ")</f>
        <v>0</v>
      </c>
      <c r="F137" s="1">
        <f t="shared" si="4"/>
        <v>0</v>
      </c>
    </row>
    <row r="138" spans="2:6" x14ac:dyDescent="0.4">
      <c r="B138" s="1" t="s">
        <v>372</v>
      </c>
      <c r="C138" s="1">
        <f>COUNTIF(国語_正誤入力表!E149,"○")</f>
        <v>0</v>
      </c>
      <c r="D138" s="1">
        <f>COUNTIF(国語_正誤入力表!E149,"×")</f>
        <v>0</v>
      </c>
      <c r="E138" s="1">
        <f>COUNTIF(国語_正誤入力表!E149,"レ")</f>
        <v>0</v>
      </c>
      <c r="F138" s="1">
        <f t="shared" si="4"/>
        <v>0</v>
      </c>
    </row>
    <row r="139" spans="2:6" x14ac:dyDescent="0.4">
      <c r="B139" s="1" t="s">
        <v>411</v>
      </c>
      <c r="C139" s="1">
        <f>COUNTIF(国語_正誤入力表!E152,"○")</f>
        <v>0</v>
      </c>
      <c r="D139" s="1">
        <f>COUNTIF(国語_正誤入力表!E152,"×")</f>
        <v>0</v>
      </c>
      <c r="E139" s="1">
        <f>COUNTIF(国語_正誤入力表!E152,"レ")</f>
        <v>0</v>
      </c>
      <c r="F139" s="1">
        <f t="shared" si="4"/>
        <v>0</v>
      </c>
    </row>
    <row r="140" spans="2:6" x14ac:dyDescent="0.4">
      <c r="B140" s="1" t="s">
        <v>368</v>
      </c>
      <c r="C140" s="1">
        <f>COUNTIF(国語_正誤入力表!E153,"○")</f>
        <v>0</v>
      </c>
      <c r="D140" s="1">
        <f>COUNTIF(国語_正誤入力表!E153,"×")</f>
        <v>0</v>
      </c>
      <c r="E140" s="1">
        <f>COUNTIF(国語_正誤入力表!E153,"レ")</f>
        <v>0</v>
      </c>
      <c r="F140" s="1">
        <f t="shared" si="4"/>
        <v>0</v>
      </c>
    </row>
    <row r="141" spans="2:6" x14ac:dyDescent="0.4">
      <c r="B141" s="1" t="s">
        <v>370</v>
      </c>
      <c r="C141" s="1">
        <f>COUNTIF(国語_正誤入力表!E154,"○")</f>
        <v>0</v>
      </c>
      <c r="D141" s="1">
        <f>COUNTIF(国語_正誤入力表!E154,"×")</f>
        <v>0</v>
      </c>
      <c r="E141" s="1">
        <f>COUNTIF(国語_正誤入力表!E154,"レ")</f>
        <v>0</v>
      </c>
      <c r="F141" s="1">
        <f t="shared" si="4"/>
        <v>0</v>
      </c>
    </row>
    <row r="142" spans="2:6" x14ac:dyDescent="0.4">
      <c r="B142" s="1" t="s">
        <v>381</v>
      </c>
      <c r="C142" s="1">
        <f>COUNTIF(国語_正誤入力表!E155,"○")</f>
        <v>0</v>
      </c>
      <c r="D142" s="1">
        <f>COUNTIF(国語_正誤入力表!E155,"×")</f>
        <v>0</v>
      </c>
      <c r="E142" s="1">
        <f>COUNTIF(国語_正誤入力表!E155,"レ")</f>
        <v>0</v>
      </c>
      <c r="F142" s="1">
        <f t="shared" si="4"/>
        <v>0</v>
      </c>
    </row>
    <row r="143" spans="2:6" x14ac:dyDescent="0.4">
      <c r="B143" s="1" t="s">
        <v>367</v>
      </c>
      <c r="C143" s="1">
        <f>COUNTIF(国語_正誤入力表!E156,"○")</f>
        <v>0</v>
      </c>
      <c r="D143" s="1">
        <f>COUNTIF(国語_正誤入力表!E156,"×")</f>
        <v>0</v>
      </c>
      <c r="E143" s="1">
        <f>COUNTIF(国語_正誤入力表!E156,"レ")</f>
        <v>0</v>
      </c>
      <c r="F143" s="1">
        <f t="shared" si="4"/>
        <v>0</v>
      </c>
    </row>
    <row r="144" spans="2:6" x14ac:dyDescent="0.4">
      <c r="B144" s="1" t="s">
        <v>385</v>
      </c>
      <c r="C144" s="1">
        <f>COUNTIF(国語_正誤入力表!E160,"○")</f>
        <v>0</v>
      </c>
      <c r="D144" s="1">
        <f>COUNTIF(国語_正誤入力表!E160,"×")</f>
        <v>0</v>
      </c>
      <c r="E144" s="1">
        <f>COUNTIF(国語_正誤入力表!E160,"レ")</f>
        <v>0</v>
      </c>
      <c r="F144" s="1">
        <f t="shared" si="4"/>
        <v>0</v>
      </c>
    </row>
    <row r="166" spans="2:6" x14ac:dyDescent="0.4">
      <c r="B166" s="1" t="s">
        <v>465</v>
      </c>
    </row>
    <row r="167" spans="2:6" x14ac:dyDescent="0.4">
      <c r="B167" s="1" t="s">
        <v>386</v>
      </c>
      <c r="C167" s="1" t="s">
        <v>406</v>
      </c>
      <c r="D167" s="1" t="s">
        <v>407</v>
      </c>
      <c r="E167" s="1" t="s">
        <v>419</v>
      </c>
      <c r="F167" s="1" t="s">
        <v>408</v>
      </c>
    </row>
    <row r="168" spans="2:6" x14ac:dyDescent="0.4">
      <c r="B168" s="1" t="s">
        <v>364</v>
      </c>
      <c r="C168" s="1">
        <f>COUNTIF(国語_正誤入力表!E165:E169,"○")</f>
        <v>0</v>
      </c>
      <c r="D168" s="1">
        <f>COUNTIF(国語_正誤入力表!E165:E169,"×")</f>
        <v>0</v>
      </c>
      <c r="E168" s="1">
        <f>COUNTIF(国語_正誤入力表!E165:E169,"レ")</f>
        <v>0</v>
      </c>
      <c r="F168" s="1">
        <f t="shared" ref="F168:F177" si="5">C168+D168+E168</f>
        <v>0</v>
      </c>
    </row>
    <row r="169" spans="2:6" x14ac:dyDescent="0.4">
      <c r="B169" s="1" t="s">
        <v>363</v>
      </c>
      <c r="C169" s="1">
        <f>COUNTIF(国語_正誤入力表!E170:E174,"○")</f>
        <v>0</v>
      </c>
      <c r="D169" s="1">
        <f>COUNTIF(国語_正誤入力表!E170:E174,"×")</f>
        <v>0</v>
      </c>
      <c r="E169" s="1">
        <f>COUNTIF(国語_正誤入力表!E170:E174,"レ")</f>
        <v>0</v>
      </c>
      <c r="F169" s="1">
        <f t="shared" si="5"/>
        <v>0</v>
      </c>
    </row>
    <row r="170" spans="2:6" x14ac:dyDescent="0.4">
      <c r="B170" s="1" t="s">
        <v>384</v>
      </c>
      <c r="C170" s="1">
        <f>COUNTIF(国語_正誤入力表!E175:E177,"○")</f>
        <v>0</v>
      </c>
      <c r="D170" s="1">
        <f>COUNTIF(国語_正誤入力表!E175:E177,"×")</f>
        <v>0</v>
      </c>
      <c r="E170" s="1">
        <f>COUNTIF(国語_正誤入力表!E175:E177,"レ")</f>
        <v>0</v>
      </c>
      <c r="F170" s="1">
        <f t="shared" si="5"/>
        <v>0</v>
      </c>
    </row>
    <row r="171" spans="2:6" x14ac:dyDescent="0.4">
      <c r="B171" s="1" t="s">
        <v>365</v>
      </c>
      <c r="C171" s="1">
        <f>COUNTIF(国語_正誤入力表!E178:E179,"○")+COUNTIF(国語_正誤入力表!E187:E189,"○")</f>
        <v>0</v>
      </c>
      <c r="D171" s="1">
        <f>COUNTIF(国語_正誤入力表!E178:E179,"×")+COUNTIF(国語_正誤入力表!E187:E189,"×")</f>
        <v>0</v>
      </c>
      <c r="E171" s="1">
        <f>COUNTIF(国語_正誤入力表!E178:E179,"レ")+COUNTIF(国語_正誤入力表!E187:E189,"レ")</f>
        <v>0</v>
      </c>
      <c r="F171" s="1">
        <f t="shared" si="5"/>
        <v>0</v>
      </c>
    </row>
    <row r="172" spans="2:6" x14ac:dyDescent="0.4">
      <c r="B172" s="1" t="s">
        <v>462</v>
      </c>
      <c r="C172" s="1">
        <f>COUNTIF(国語_正誤入力表!E180:E181,"○")</f>
        <v>0</v>
      </c>
      <c r="D172" s="1">
        <f>COUNTIF(国語_正誤入力表!E180:E181,"×")</f>
        <v>0</v>
      </c>
      <c r="E172" s="1">
        <f>COUNTIF(国語_正誤入力表!E180:E181,"レ")</f>
        <v>0</v>
      </c>
      <c r="F172" s="1">
        <f t="shared" si="5"/>
        <v>0</v>
      </c>
    </row>
    <row r="173" spans="2:6" x14ac:dyDescent="0.4">
      <c r="B173" s="1" t="s">
        <v>375</v>
      </c>
      <c r="C173" s="1">
        <f>COUNTIF(国語_正誤入力表!E182:E184,"○")</f>
        <v>0</v>
      </c>
      <c r="D173" s="1">
        <f>COUNTIF(国語_正誤入力表!E182:E184,"×")</f>
        <v>0</v>
      </c>
      <c r="E173" s="1">
        <f>COUNTIF(国語_正誤入力表!E182:E184,"レ")</f>
        <v>0</v>
      </c>
      <c r="F173" s="1">
        <f t="shared" si="5"/>
        <v>0</v>
      </c>
    </row>
    <row r="174" spans="2:6" x14ac:dyDescent="0.4">
      <c r="B174" s="1" t="s">
        <v>377</v>
      </c>
      <c r="C174" s="1">
        <f>COUNTIF(国語_正誤入力表!E185,"○")</f>
        <v>0</v>
      </c>
      <c r="D174" s="1">
        <f>COUNTIF(国語_正誤入力表!E185,"×")</f>
        <v>0</v>
      </c>
      <c r="E174" s="1">
        <f>COUNTIF(国語_正誤入力表!E185,"レ")</f>
        <v>0</v>
      </c>
      <c r="F174" s="1">
        <f t="shared" si="5"/>
        <v>0</v>
      </c>
    </row>
    <row r="175" spans="2:6" x14ac:dyDescent="0.4">
      <c r="B175" s="1" t="s">
        <v>368</v>
      </c>
      <c r="C175" s="1">
        <f>COUNTIF(国語_正誤入力表!E186,"○")+COUNTIF(国語_正誤入力表!E190,"○")</f>
        <v>0</v>
      </c>
      <c r="D175" s="1">
        <f>COUNTIF(国語_正誤入力表!E186,"×")+COUNTIF(国語_正誤入力表!E190,"×")</f>
        <v>0</v>
      </c>
      <c r="E175" s="1">
        <f>COUNTIF(国語_正誤入力表!E186,"レ")+COUNTIF(国語_正誤入力表!E190,"レ")</f>
        <v>0</v>
      </c>
      <c r="F175" s="1">
        <f t="shared" si="5"/>
        <v>0</v>
      </c>
    </row>
    <row r="176" spans="2:6" x14ac:dyDescent="0.4">
      <c r="B176" s="1" t="s">
        <v>463</v>
      </c>
      <c r="C176" s="1">
        <f>COUNTIF(国語_正誤入力表!E191,"○")</f>
        <v>0</v>
      </c>
      <c r="D176" s="1">
        <f>COUNTIF(国語_正誤入力表!E191,"×")</f>
        <v>0</v>
      </c>
      <c r="E176" s="1">
        <f>COUNTIF(国語_正誤入力表!E191,"レ")</f>
        <v>0</v>
      </c>
      <c r="F176" s="1">
        <f t="shared" si="5"/>
        <v>0</v>
      </c>
    </row>
    <row r="177" spans="2:6" x14ac:dyDescent="0.4">
      <c r="B177" s="1" t="s">
        <v>464</v>
      </c>
      <c r="C177" s="1">
        <f>COUNTIF(国語_正誤入力表!E192,"○")</f>
        <v>0</v>
      </c>
      <c r="D177" s="1">
        <f>COUNTIF(国語_正誤入力表!E192,"×")</f>
        <v>0</v>
      </c>
      <c r="E177" s="1">
        <f>COUNTIF(国語_正誤入力表!E192,"レ")</f>
        <v>0</v>
      </c>
      <c r="F177" s="1">
        <f t="shared" si="5"/>
        <v>0</v>
      </c>
    </row>
    <row r="198" spans="2:6" x14ac:dyDescent="0.4">
      <c r="B198" s="1" t="s">
        <v>560</v>
      </c>
    </row>
    <row r="199" spans="2:6" x14ac:dyDescent="0.4">
      <c r="B199" s="1" t="s">
        <v>386</v>
      </c>
      <c r="C199" s="1" t="s">
        <v>406</v>
      </c>
      <c r="D199" s="1" t="s">
        <v>407</v>
      </c>
      <c r="E199" s="1" t="s">
        <v>419</v>
      </c>
      <c r="F199" s="1" t="s">
        <v>408</v>
      </c>
    </row>
    <row r="200" spans="2:6" x14ac:dyDescent="0.4">
      <c r="B200" s="1" t="s">
        <v>364</v>
      </c>
      <c r="C200" s="1">
        <f>COUNTIF(国語_正誤入力表!E197:E201,"○")</f>
        <v>0</v>
      </c>
      <c r="D200" s="1">
        <f>COUNTIF(国語_正誤入力表!E197:E201,"×")</f>
        <v>0</v>
      </c>
      <c r="E200" s="1">
        <f>COUNTIF(国語_正誤入力表!E197:E201,"レ")</f>
        <v>0</v>
      </c>
      <c r="F200" s="1">
        <f t="shared" ref="F200:F207" si="6">C200+D200+E200</f>
        <v>0</v>
      </c>
    </row>
    <row r="201" spans="2:6" x14ac:dyDescent="0.4">
      <c r="B201" s="1" t="s">
        <v>363</v>
      </c>
      <c r="C201" s="1">
        <f>COUNTIF(国語_正誤入力表!E202:E206,"○")</f>
        <v>0</v>
      </c>
      <c r="D201" s="1">
        <f>COUNTIF(国語_正誤入力表!E202:E206,"×")</f>
        <v>0</v>
      </c>
      <c r="E201" s="1">
        <f>COUNTIF(国語_正誤入力表!E202:E206,"レ")</f>
        <v>0</v>
      </c>
      <c r="F201" s="1">
        <f t="shared" si="6"/>
        <v>0</v>
      </c>
    </row>
    <row r="202" spans="2:6" x14ac:dyDescent="0.4">
      <c r="B202" s="1" t="s">
        <v>566</v>
      </c>
      <c r="C202" s="1">
        <f>COUNTIF(国語_正誤入力表!E207,"○")+COUNTIF(国語_正誤入力表!E209,"○")</f>
        <v>0</v>
      </c>
      <c r="D202" s="1">
        <f>COUNTIF(国語_正誤入力表!E207,"×")+COUNTIF(国語_正誤入力表!E209,"×")</f>
        <v>0</v>
      </c>
      <c r="E202" s="1">
        <f>COUNTIF(国語_正誤入力表!E207,"レ")+COUNTIF(国語_正誤入力表!E209,"レ")</f>
        <v>0</v>
      </c>
      <c r="F202" s="1">
        <f t="shared" si="6"/>
        <v>0</v>
      </c>
    </row>
    <row r="203" spans="2:6" x14ac:dyDescent="0.4">
      <c r="B203" s="1" t="s">
        <v>562</v>
      </c>
      <c r="C203" s="1">
        <f>COUNTIF(国語_正誤入力表!E208,"○")+COUNTIF(国語_正誤入力表!E210:E213,"○")+COUNTIF(国語_正誤入力表!E223:E224,"○")</f>
        <v>0</v>
      </c>
      <c r="D203" s="1">
        <f>COUNTIF(国語_正誤入力表!E208,"×")+COUNTIF(国語_正誤入力表!E210:E213,"×")+COUNTIF(国語_正誤入力表!E223:E224,"×")</f>
        <v>0</v>
      </c>
      <c r="E203" s="1">
        <f>COUNTIF(国語_正誤入力表!E208,"レ")+COUNTIF(国語_正誤入力表!E210:E213,"レ")+COUNTIF(国語_正誤入力表!E223:E224,"レ")</f>
        <v>0</v>
      </c>
      <c r="F203" s="1">
        <f t="shared" si="6"/>
        <v>0</v>
      </c>
    </row>
    <row r="204" spans="2:6" x14ac:dyDescent="0.4">
      <c r="B204" s="1" t="s">
        <v>563</v>
      </c>
      <c r="C204" s="1">
        <f>COUNTIF(国語_正誤入力表!E214:E215,"○")</f>
        <v>0</v>
      </c>
      <c r="D204" s="1">
        <f>COUNTIF(国語_正誤入力表!E214:E215,"×")</f>
        <v>0</v>
      </c>
      <c r="E204" s="1">
        <f>COUNTIF(国語_正誤入力表!E214:E215,"レ")</f>
        <v>0</v>
      </c>
      <c r="F204" s="1">
        <f t="shared" si="6"/>
        <v>0</v>
      </c>
    </row>
    <row r="205" spans="2:6" x14ac:dyDescent="0.4">
      <c r="B205" s="1" t="s">
        <v>564</v>
      </c>
      <c r="C205" s="1">
        <f>COUNTIF(国語_正誤入力表!E216:E217,"○")</f>
        <v>0</v>
      </c>
      <c r="D205" s="1">
        <f>COUNTIF(国語_正誤入力表!E216:E217,"×")</f>
        <v>0</v>
      </c>
      <c r="E205" s="1">
        <f>COUNTIF(国語_正誤入力表!E216:E217,"レ")</f>
        <v>0</v>
      </c>
      <c r="F205" s="1">
        <f t="shared" si="6"/>
        <v>0</v>
      </c>
    </row>
    <row r="206" spans="2:6" x14ac:dyDescent="0.4">
      <c r="B206" s="1" t="s">
        <v>565</v>
      </c>
      <c r="C206" s="1">
        <f>COUNTIF(国語_正誤入力表!E218:E219,"○")</f>
        <v>0</v>
      </c>
      <c r="D206" s="1">
        <f>COUNTIF(国語_正誤入力表!E218:E219,"×")</f>
        <v>0</v>
      </c>
      <c r="E206" s="1">
        <f>COUNTIF(国語_正誤入力表!E218:E219,"レ")</f>
        <v>0</v>
      </c>
      <c r="F206" s="1">
        <f t="shared" si="6"/>
        <v>0</v>
      </c>
    </row>
    <row r="207" spans="2:6" x14ac:dyDescent="0.4">
      <c r="B207" s="1" t="s">
        <v>461</v>
      </c>
      <c r="C207" s="1">
        <f>COUNTIF(国語_正誤入力表!E220:E222,"○")</f>
        <v>0</v>
      </c>
      <c r="D207" s="1">
        <f>COUNTIF(国語_正誤入力表!E220:E222,"×")</f>
        <v>0</v>
      </c>
      <c r="E207" s="1">
        <f>COUNTIF(国語_正誤入力表!E220:E222,"レ")</f>
        <v>0</v>
      </c>
      <c r="F207" s="1">
        <f t="shared" si="6"/>
        <v>0</v>
      </c>
    </row>
    <row r="228" spans="2:6" x14ac:dyDescent="0.4">
      <c r="B228" s="1" t="s">
        <v>596</v>
      </c>
    </row>
    <row r="229" spans="2:6" x14ac:dyDescent="0.4">
      <c r="B229" s="1" t="s">
        <v>386</v>
      </c>
      <c r="C229" s="1" t="s">
        <v>406</v>
      </c>
      <c r="D229" s="1" t="s">
        <v>407</v>
      </c>
      <c r="E229" s="1" t="s">
        <v>419</v>
      </c>
      <c r="F229" s="1" t="s">
        <v>408</v>
      </c>
    </row>
    <row r="230" spans="2:6" x14ac:dyDescent="0.4">
      <c r="B230" s="1" t="s">
        <v>364</v>
      </c>
      <c r="C230" s="1">
        <f>COUNTIF(国語_正誤入力表!E266:E270,"○")</f>
        <v>0</v>
      </c>
      <c r="D230" s="1">
        <f>COUNTIF(国語_正誤入力表!E266:E270,"×")</f>
        <v>0</v>
      </c>
      <c r="E230" s="1">
        <f>COUNTIF(国語_正誤入力表!E266:E270,"レ")</f>
        <v>0</v>
      </c>
      <c r="F230" s="1">
        <f t="shared" ref="F230:F239" si="7">C230+D230+E230</f>
        <v>0</v>
      </c>
    </row>
    <row r="231" spans="2:6" x14ac:dyDescent="0.4">
      <c r="B231" s="1" t="s">
        <v>363</v>
      </c>
      <c r="C231" s="1">
        <f>COUNTIF(国語_正誤入力表!E261:E265,"○")</f>
        <v>0</v>
      </c>
      <c r="D231" s="1">
        <f>COUNTIF(国語_正誤入力表!E261:E265,"×")</f>
        <v>0</v>
      </c>
      <c r="E231" s="1">
        <f>COUNTIF(国語_正誤入力表!E261:E265,"レ")</f>
        <v>0</v>
      </c>
      <c r="F231" s="1">
        <f t="shared" si="7"/>
        <v>0</v>
      </c>
    </row>
    <row r="232" spans="2:6" x14ac:dyDescent="0.4">
      <c r="B232" s="38" t="s">
        <v>609</v>
      </c>
      <c r="C232" s="1">
        <f>COUNTIF(国語_正誤入力表!E239:E240,"○")</f>
        <v>0</v>
      </c>
      <c r="D232" s="1">
        <f>COUNTIF(国語_正誤入力表!E239:E240,"×")</f>
        <v>0</v>
      </c>
      <c r="E232" s="1">
        <f>COUNTIF(国語_正誤入力表!E239:E240,"レ")</f>
        <v>0</v>
      </c>
      <c r="F232" s="1">
        <f t="shared" si="7"/>
        <v>0</v>
      </c>
    </row>
    <row r="233" spans="2:6" x14ac:dyDescent="0.4">
      <c r="B233" s="1" t="s">
        <v>562</v>
      </c>
      <c r="C233" s="1">
        <f>COUNTIF(国語_正誤入力表!E241:E243,"○")+COUNTIF(国語_正誤入力表!E250:E251,"○")+COUNTIF(国語_正誤入力表!E254:E256,"○")</f>
        <v>0</v>
      </c>
      <c r="D233" s="1">
        <f>COUNTIF(国語_正誤入力表!E241:E243,"×")+COUNTIF(国語_正誤入力表!E250:E251,"×")+COUNTIF(国語_正誤入力表!E254:E256,"×")</f>
        <v>0</v>
      </c>
      <c r="E233" s="1">
        <f>COUNTIF(国語_正誤入力表!E241:E243,"レ")+COUNTIF(国語_正誤入力表!E250:E251,"レ")+COUNTIF(国語_正誤入力表!E254:E256,"レ")</f>
        <v>0</v>
      </c>
      <c r="F233" s="1">
        <f t="shared" si="7"/>
        <v>0</v>
      </c>
    </row>
    <row r="234" spans="2:6" x14ac:dyDescent="0.4">
      <c r="B234" s="1" t="s">
        <v>620</v>
      </c>
      <c r="C234" s="1">
        <f>COUNTIF(国語_正誤入力表!E244,"○")</f>
        <v>0</v>
      </c>
      <c r="D234" s="1">
        <f>COUNTIF(国語_正誤入力表!E244,"×")</f>
        <v>0</v>
      </c>
      <c r="E234" s="1">
        <f>COUNTIF(国語_正誤入力表!E244,"レ")</f>
        <v>0</v>
      </c>
      <c r="F234" s="1">
        <f t="shared" si="7"/>
        <v>0</v>
      </c>
    </row>
    <row r="235" spans="2:6" x14ac:dyDescent="0.4">
      <c r="B235" s="1" t="s">
        <v>622</v>
      </c>
      <c r="C235" s="1">
        <f>COUNTIF(国語_正誤入力表!E245,"○")</f>
        <v>0</v>
      </c>
      <c r="D235" s="1">
        <f>COUNTIF(国語_正誤入力表!E245,"×")</f>
        <v>0</v>
      </c>
      <c r="E235" s="1">
        <f>COUNTIF(国語_正誤入力表!E245,"レ")</f>
        <v>0</v>
      </c>
      <c r="F235" s="1">
        <f t="shared" si="7"/>
        <v>0</v>
      </c>
    </row>
    <row r="236" spans="2:6" x14ac:dyDescent="0.4">
      <c r="B236" s="1" t="s">
        <v>565</v>
      </c>
      <c r="C236" s="1">
        <f>COUNTIF(国語_正誤入力表!E246,"○")+COUNTIF(国語_正誤入力表!E252,"○")</f>
        <v>0</v>
      </c>
      <c r="D236" s="1">
        <f>COUNTIF(国語_正誤入力表!E246,"×")+COUNTIF(国語_正誤入力表!E252,"×")</f>
        <v>0</v>
      </c>
      <c r="E236" s="1">
        <f>COUNTIF(国語_正誤入力表!E246,"レ")+COUNTIF(国語_正誤入力表!E252,"レ")</f>
        <v>0</v>
      </c>
      <c r="F236" s="1">
        <f t="shared" si="7"/>
        <v>0</v>
      </c>
    </row>
    <row r="237" spans="2:6" x14ac:dyDescent="0.4">
      <c r="B237" s="1" t="s">
        <v>627</v>
      </c>
      <c r="C237" s="1">
        <f>COUNTIF(国語_正誤入力表!E247,"○")+COUNTIF(国語_正誤入力表!E249,"○")</f>
        <v>0</v>
      </c>
      <c r="D237" s="1">
        <f>COUNTIF(国語_正誤入力表!E247,"×")+COUNTIF(国語_正誤入力表!E249,"×")</f>
        <v>0</v>
      </c>
      <c r="E237" s="1">
        <f>COUNTIF(国語_正誤入力表!E247,"レ")+COUNTIF(国語_正誤入力表!E249,"レ")</f>
        <v>0</v>
      </c>
      <c r="F237" s="1">
        <f t="shared" si="7"/>
        <v>0</v>
      </c>
    </row>
    <row r="238" spans="2:6" x14ac:dyDescent="0.4">
      <c r="B238" s="1" t="s">
        <v>629</v>
      </c>
      <c r="C238" s="1">
        <f>COUNTIF(国語_正誤入力表!E248,"○")</f>
        <v>0</v>
      </c>
      <c r="D238" s="1">
        <f>COUNTIF(国語_正誤入力表!E248,"×")</f>
        <v>0</v>
      </c>
      <c r="E238" s="1">
        <f>COUNTIF(国語_正誤入力表!E248,"レ")</f>
        <v>0</v>
      </c>
      <c r="F238" s="1">
        <f t="shared" si="7"/>
        <v>0</v>
      </c>
    </row>
    <row r="239" spans="2:6" x14ac:dyDescent="0.4">
      <c r="B239" s="1" t="s">
        <v>635</v>
      </c>
      <c r="C239" s="1">
        <f>COUNTIF(国語_正誤入力表!E253,"○")</f>
        <v>0</v>
      </c>
      <c r="D239" s="1">
        <f>COUNTIF(国語_正誤入力表!E253,"×")</f>
        <v>0</v>
      </c>
      <c r="E239" s="1">
        <f>COUNTIF(国語_正誤入力表!E253,"レ")</f>
        <v>0</v>
      </c>
      <c r="F239" s="1">
        <f t="shared" si="7"/>
        <v>0</v>
      </c>
    </row>
    <row r="243" spans="6:6" x14ac:dyDescent="0.4">
      <c r="F243" s="39"/>
    </row>
    <row r="244" spans="6:6" x14ac:dyDescent="0.4">
      <c r="F244" s="39"/>
    </row>
    <row r="245" spans="6:6" x14ac:dyDescent="0.4">
      <c r="F245" s="39"/>
    </row>
    <row r="260" spans="2:6" x14ac:dyDescent="0.4">
      <c r="B260" s="1" t="s">
        <v>664</v>
      </c>
    </row>
    <row r="261" spans="2:6" x14ac:dyDescent="0.4">
      <c r="B261" s="1" t="s">
        <v>386</v>
      </c>
      <c r="C261" s="1" t="s">
        <v>406</v>
      </c>
      <c r="D261" s="1" t="s">
        <v>407</v>
      </c>
      <c r="E261" s="1" t="s">
        <v>419</v>
      </c>
      <c r="F261" s="1" t="s">
        <v>408</v>
      </c>
    </row>
    <row r="262" spans="2:6" x14ac:dyDescent="0.4">
      <c r="B262" s="1" t="s">
        <v>364</v>
      </c>
      <c r="C262" s="1">
        <f>COUNTIF(国語_正誤入力表!E266:E270,"○")</f>
        <v>0</v>
      </c>
      <c r="D262" s="1">
        <f>COUNTIF(国語_正誤入力表!E266:E270,"×")</f>
        <v>0</v>
      </c>
      <c r="E262" s="1">
        <f>COUNTIF(国語_正誤入力表!E266:E270,"レ")</f>
        <v>0</v>
      </c>
      <c r="F262" s="1">
        <f t="shared" ref="F262:F270" si="8">C262+D262+E262</f>
        <v>0</v>
      </c>
    </row>
    <row r="263" spans="2:6" x14ac:dyDescent="0.4">
      <c r="B263" s="1" t="s">
        <v>363</v>
      </c>
      <c r="C263" s="1">
        <f>COUNTIF(国語_正誤入力表!E261:E265,"○")</f>
        <v>0</v>
      </c>
      <c r="D263" s="1">
        <f>COUNTIF(国語_正誤入力表!E261:E265,"×")</f>
        <v>0</v>
      </c>
      <c r="E263" s="1">
        <f>COUNTIF(国語_正誤入力表!E261:E265,"レ")</f>
        <v>0</v>
      </c>
      <c r="F263" s="1">
        <f t="shared" si="8"/>
        <v>0</v>
      </c>
    </row>
    <row r="264" spans="2:6" x14ac:dyDescent="0.4">
      <c r="B264" s="1" t="s">
        <v>679</v>
      </c>
      <c r="C264" s="1">
        <f>COUNTIF(国語_正誤入力表!E271:E274,"○")</f>
        <v>0</v>
      </c>
      <c r="D264" s="1">
        <f>COUNTIF(国語_正誤入力表!E271:E274,"×")</f>
        <v>0</v>
      </c>
      <c r="E264" s="1">
        <f>COUNTIF(国語_正誤入力表!E271:E274,"レ")</f>
        <v>0</v>
      </c>
      <c r="F264" s="1">
        <f t="shared" si="8"/>
        <v>0</v>
      </c>
    </row>
    <row r="265" spans="2:6" x14ac:dyDescent="0.4">
      <c r="B265" s="1" t="s">
        <v>684</v>
      </c>
      <c r="C265" s="1">
        <f>COUNTIF(国語_正誤入力表!E275,"○")</f>
        <v>0</v>
      </c>
      <c r="D265" s="1">
        <f>COUNTIF(国語_正誤入力表!E275,"×")</f>
        <v>0</v>
      </c>
      <c r="E265" s="1">
        <f>COUNTIF(国語_正誤入力表!E275,"レ")</f>
        <v>0</v>
      </c>
      <c r="F265" s="1">
        <f t="shared" si="8"/>
        <v>0</v>
      </c>
    </row>
    <row r="266" spans="2:6" x14ac:dyDescent="0.4">
      <c r="B266" s="1" t="s">
        <v>627</v>
      </c>
      <c r="C266" s="1">
        <f>COUNTIF(国語_正誤入力表!E276:E277,"○")</f>
        <v>0</v>
      </c>
      <c r="D266" s="1">
        <f>COUNTIF(国語_正誤入力表!E276:E277,"×")</f>
        <v>0</v>
      </c>
      <c r="E266" s="1">
        <f>COUNTIF(国語_正誤入力表!E276:E277,"レ")</f>
        <v>0</v>
      </c>
      <c r="F266" s="1">
        <f t="shared" si="8"/>
        <v>0</v>
      </c>
    </row>
    <row r="267" spans="2:6" x14ac:dyDescent="0.4">
      <c r="B267" s="1" t="s">
        <v>690</v>
      </c>
      <c r="C267" s="1">
        <f>COUNTIF(国語_正誤入力表!E278,"○")</f>
        <v>0</v>
      </c>
      <c r="D267" s="1">
        <f>COUNTIF(国語_正誤入力表!E278,"×")</f>
        <v>0</v>
      </c>
      <c r="E267" s="1">
        <f>COUNTIF(国語_正誤入力表!E278,"レ")</f>
        <v>0</v>
      </c>
      <c r="F267" s="1">
        <f t="shared" si="8"/>
        <v>0</v>
      </c>
    </row>
    <row r="268" spans="2:6" x14ac:dyDescent="0.4">
      <c r="B268" s="1" t="s">
        <v>562</v>
      </c>
      <c r="C268" s="1">
        <f>COUNTIF(国語_正誤入力表!E279:E280,"○")+COUNTIF(国語_正誤入力表!E288:E290,"○")</f>
        <v>0</v>
      </c>
      <c r="D268" s="1">
        <f>COUNTIF(国語_正誤入力表!E279:E280,"×")+COUNTIF(国語_正誤入力表!E288:E290,"×")</f>
        <v>0</v>
      </c>
      <c r="E268" s="1">
        <f>COUNTIF(国語_正誤入力表!E279:E280,"レ")+COUNTIF(国語_正誤入力表!E288:E290,"レ")</f>
        <v>0</v>
      </c>
      <c r="F268" s="1">
        <f t="shared" si="8"/>
        <v>0</v>
      </c>
    </row>
    <row r="269" spans="2:6" x14ac:dyDescent="0.4">
      <c r="B269" s="1" t="s">
        <v>697</v>
      </c>
      <c r="C269" s="1">
        <f>COUNTIF(国語_正誤入力表!E281:E282,"○")</f>
        <v>0</v>
      </c>
      <c r="D269" s="1">
        <f>COUNTIF(国語_正誤入力表!E281:E282,"×")</f>
        <v>0</v>
      </c>
      <c r="E269" s="1">
        <f>COUNTIF(国語_正誤入力表!E281:E282,"レ")</f>
        <v>0</v>
      </c>
      <c r="F269" s="1">
        <f t="shared" si="8"/>
        <v>0</v>
      </c>
    </row>
    <row r="270" spans="2:6" x14ac:dyDescent="0.4">
      <c r="B270" s="1" t="s">
        <v>702</v>
      </c>
      <c r="C270" s="1">
        <f>COUNTIF(国語_正誤入力表!E283:E287,"○")</f>
        <v>0</v>
      </c>
      <c r="D270" s="1">
        <f>COUNTIF(国語_正誤入力表!E283:E287,"×")</f>
        <v>0</v>
      </c>
      <c r="E270" s="1">
        <f>COUNTIF(国語_正誤入力表!E283:E287,"レ")</f>
        <v>0</v>
      </c>
      <c r="F270" s="1">
        <f t="shared" si="8"/>
        <v>0</v>
      </c>
    </row>
  </sheetData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ADD3F-4B64-40F9-95AC-64D3C31D9E55}">
  <dimension ref="A1:L285"/>
  <sheetViews>
    <sheetView topLeftCell="B257" workbookViewId="0">
      <selection activeCell="C258" sqref="C258"/>
    </sheetView>
  </sheetViews>
  <sheetFormatPr defaultRowHeight="18.75" x14ac:dyDescent="0.4"/>
  <cols>
    <col min="1" max="1" width="4.5" hidden="1" customWidth="1"/>
    <col min="2" max="2" width="2.625" style="1" customWidth="1"/>
    <col min="3" max="3" width="20.75" style="1" bestFit="1" customWidth="1"/>
    <col min="4" max="4" width="16.75" style="1" bestFit="1" customWidth="1"/>
    <col min="5" max="5" width="4.5" style="1" bestFit="1" customWidth="1"/>
    <col min="6" max="6" width="9" style="1"/>
    <col min="7" max="9" width="4.5" style="1" bestFit="1" customWidth="1"/>
    <col min="10" max="10" width="5.75" style="1" bestFit="1" customWidth="1"/>
    <col min="11" max="11" width="6.25" style="1" bestFit="1" customWidth="1"/>
    <col min="12" max="12" width="9" style="1"/>
    <col min="13" max="13" width="2.625" style="1" customWidth="1"/>
    <col min="14" max="16384" width="9" style="1"/>
  </cols>
  <sheetData>
    <row r="1" spans="1:12" x14ac:dyDescent="0.4">
      <c r="C1" s="1" t="s">
        <v>99</v>
      </c>
    </row>
    <row r="2" spans="1:12" ht="12" x14ac:dyDescent="0.4">
      <c r="A2" s="41" t="s">
        <v>1</v>
      </c>
      <c r="C2" s="41" t="s">
        <v>0</v>
      </c>
      <c r="D2" s="41"/>
      <c r="E2" s="41" t="s">
        <v>1</v>
      </c>
      <c r="F2" s="41" t="s">
        <v>2</v>
      </c>
      <c r="G2" s="18" t="s">
        <v>3</v>
      </c>
      <c r="H2" s="18" t="s">
        <v>5</v>
      </c>
      <c r="I2" s="18" t="s">
        <v>6</v>
      </c>
      <c r="J2" s="18" t="s">
        <v>7</v>
      </c>
      <c r="K2" s="18" t="s">
        <v>9</v>
      </c>
      <c r="L2" s="42" t="s">
        <v>386</v>
      </c>
    </row>
    <row r="3" spans="1:12" ht="12" x14ac:dyDescent="0.4">
      <c r="A3" s="41"/>
      <c r="C3" s="41"/>
      <c r="D3" s="41"/>
      <c r="E3" s="41"/>
      <c r="F3" s="41"/>
      <c r="G3" s="18" t="s">
        <v>4</v>
      </c>
      <c r="H3" s="18" t="s">
        <v>4</v>
      </c>
      <c r="I3" s="18" t="s">
        <v>4</v>
      </c>
      <c r="J3" s="18" t="s">
        <v>8</v>
      </c>
      <c r="K3" s="18" t="s">
        <v>8</v>
      </c>
      <c r="L3" s="42"/>
    </row>
    <row r="4" spans="1:12" ht="12" x14ac:dyDescent="0.4">
      <c r="A4" s="4"/>
      <c r="C4" s="2" t="s">
        <v>65</v>
      </c>
      <c r="D4" s="3" t="s">
        <v>66</v>
      </c>
      <c r="E4" s="33"/>
      <c r="F4" s="5"/>
      <c r="G4" s="6">
        <v>79</v>
      </c>
      <c r="H4" s="6">
        <v>19</v>
      </c>
      <c r="I4" s="6">
        <v>2</v>
      </c>
      <c r="J4" s="8"/>
      <c r="K4" s="8"/>
      <c r="L4" s="1" t="s">
        <v>387</v>
      </c>
    </row>
    <row r="5" spans="1:12" ht="12" x14ac:dyDescent="0.4">
      <c r="A5" s="4" t="s">
        <v>405</v>
      </c>
      <c r="C5" s="9" t="s">
        <v>67</v>
      </c>
      <c r="D5" s="9" t="s">
        <v>66</v>
      </c>
      <c r="E5" s="34"/>
      <c r="F5" s="10"/>
      <c r="G5" s="11">
        <v>85</v>
      </c>
      <c r="H5" s="11">
        <v>12</v>
      </c>
      <c r="I5" s="11">
        <v>3</v>
      </c>
      <c r="J5" s="13"/>
      <c r="K5" s="13"/>
      <c r="L5" s="1" t="s">
        <v>387</v>
      </c>
    </row>
    <row r="6" spans="1:12" ht="12" x14ac:dyDescent="0.4">
      <c r="A6" s="4" t="s">
        <v>409</v>
      </c>
      <c r="C6" s="2" t="s">
        <v>68</v>
      </c>
      <c r="D6" s="3" t="s">
        <v>66</v>
      </c>
      <c r="E6" s="33"/>
      <c r="F6" s="5"/>
      <c r="G6" s="6">
        <v>68</v>
      </c>
      <c r="H6" s="6">
        <v>30</v>
      </c>
      <c r="I6" s="6">
        <v>2</v>
      </c>
      <c r="J6" s="8"/>
      <c r="K6" s="8"/>
      <c r="L6" s="1" t="s">
        <v>387</v>
      </c>
    </row>
    <row r="7" spans="1:12" ht="12" x14ac:dyDescent="0.4">
      <c r="A7" s="4" t="s">
        <v>242</v>
      </c>
      <c r="C7" s="9" t="s">
        <v>69</v>
      </c>
      <c r="D7" s="9" t="s">
        <v>66</v>
      </c>
      <c r="E7" s="34"/>
      <c r="F7" s="10"/>
      <c r="G7" s="11">
        <v>46</v>
      </c>
      <c r="H7" s="11">
        <v>48</v>
      </c>
      <c r="I7" s="11">
        <v>6</v>
      </c>
      <c r="J7" s="12"/>
      <c r="K7" s="13"/>
      <c r="L7" s="1" t="s">
        <v>387</v>
      </c>
    </row>
    <row r="8" spans="1:12" x14ac:dyDescent="0.4">
      <c r="C8" s="2" t="s">
        <v>70</v>
      </c>
      <c r="D8" s="3" t="s">
        <v>66</v>
      </c>
      <c r="E8" s="33"/>
      <c r="F8" s="5"/>
      <c r="G8" s="6">
        <v>34</v>
      </c>
      <c r="H8" s="6">
        <v>60</v>
      </c>
      <c r="I8" s="6">
        <v>6</v>
      </c>
      <c r="J8" s="7"/>
      <c r="K8" s="8"/>
      <c r="L8" s="1" t="s">
        <v>387</v>
      </c>
    </row>
    <row r="9" spans="1:12" x14ac:dyDescent="0.4">
      <c r="C9" s="9" t="s">
        <v>71</v>
      </c>
      <c r="D9" s="9" t="s">
        <v>72</v>
      </c>
      <c r="E9" s="34"/>
      <c r="F9" s="10"/>
      <c r="G9" s="11">
        <v>96</v>
      </c>
      <c r="H9" s="11">
        <v>4</v>
      </c>
      <c r="I9" s="11">
        <v>0</v>
      </c>
      <c r="J9" s="12"/>
      <c r="K9" s="13"/>
      <c r="L9" s="1" t="s">
        <v>388</v>
      </c>
    </row>
    <row r="10" spans="1:12" x14ac:dyDescent="0.4">
      <c r="C10" s="2" t="s">
        <v>73</v>
      </c>
      <c r="D10" s="3" t="s">
        <v>72</v>
      </c>
      <c r="E10" s="33"/>
      <c r="F10" s="5"/>
      <c r="G10" s="6">
        <v>93</v>
      </c>
      <c r="H10" s="6">
        <v>7</v>
      </c>
      <c r="I10" s="6">
        <v>0</v>
      </c>
      <c r="J10" s="7"/>
      <c r="K10" s="8"/>
      <c r="L10" s="1" t="s">
        <v>388</v>
      </c>
    </row>
    <row r="11" spans="1:12" x14ac:dyDescent="0.4">
      <c r="C11" s="9" t="s">
        <v>74</v>
      </c>
      <c r="D11" s="9" t="s">
        <v>75</v>
      </c>
      <c r="E11" s="34"/>
      <c r="F11" s="10"/>
      <c r="G11" s="11">
        <v>93</v>
      </c>
      <c r="H11" s="11">
        <v>6</v>
      </c>
      <c r="I11" s="11">
        <v>1</v>
      </c>
      <c r="J11" s="12"/>
      <c r="K11" s="13"/>
      <c r="L11" s="1" t="s">
        <v>388</v>
      </c>
    </row>
    <row r="12" spans="1:12" x14ac:dyDescent="0.4">
      <c r="C12" s="2" t="s">
        <v>76</v>
      </c>
      <c r="D12" s="3" t="s">
        <v>75</v>
      </c>
      <c r="E12" s="33"/>
      <c r="F12" s="5"/>
      <c r="G12" s="6">
        <v>91</v>
      </c>
      <c r="H12" s="6">
        <v>9</v>
      </c>
      <c r="I12" s="6">
        <v>0</v>
      </c>
      <c r="J12" s="7"/>
      <c r="K12" s="8"/>
      <c r="L12" s="1" t="s">
        <v>388</v>
      </c>
    </row>
    <row r="13" spans="1:12" x14ac:dyDescent="0.4">
      <c r="C13" s="9" t="s">
        <v>77</v>
      </c>
      <c r="D13" s="9" t="s">
        <v>66</v>
      </c>
      <c r="E13" s="34"/>
      <c r="F13" s="10"/>
      <c r="G13" s="11">
        <v>96</v>
      </c>
      <c r="H13" s="11">
        <v>3</v>
      </c>
      <c r="I13" s="11">
        <v>1</v>
      </c>
      <c r="J13" s="12"/>
      <c r="K13" s="13"/>
      <c r="L13" s="1" t="s">
        <v>387</v>
      </c>
    </row>
    <row r="14" spans="1:12" x14ac:dyDescent="0.4">
      <c r="C14" s="2" t="s">
        <v>78</v>
      </c>
      <c r="D14" s="3" t="s">
        <v>66</v>
      </c>
      <c r="E14" s="33"/>
      <c r="F14" s="5"/>
      <c r="G14" s="6">
        <v>92</v>
      </c>
      <c r="H14" s="6">
        <v>7</v>
      </c>
      <c r="I14" s="6">
        <v>1</v>
      </c>
      <c r="J14" s="7"/>
      <c r="K14" s="8"/>
      <c r="L14" s="1" t="s">
        <v>387</v>
      </c>
    </row>
    <row r="15" spans="1:12" x14ac:dyDescent="0.4">
      <c r="C15" s="9" t="s">
        <v>79</v>
      </c>
      <c r="D15" s="9" t="s">
        <v>66</v>
      </c>
      <c r="E15" s="34"/>
      <c r="F15" s="10"/>
      <c r="G15" s="11">
        <v>86</v>
      </c>
      <c r="H15" s="11">
        <v>13</v>
      </c>
      <c r="I15" s="11">
        <v>1</v>
      </c>
      <c r="J15" s="12"/>
      <c r="K15" s="13"/>
      <c r="L15" s="1" t="s">
        <v>387</v>
      </c>
    </row>
    <row r="16" spans="1:12" x14ac:dyDescent="0.4">
      <c r="C16" s="2" t="s">
        <v>80</v>
      </c>
      <c r="D16" s="3" t="s">
        <v>66</v>
      </c>
      <c r="E16" s="33"/>
      <c r="F16" s="5"/>
      <c r="G16" s="6">
        <v>81</v>
      </c>
      <c r="H16" s="6">
        <v>18</v>
      </c>
      <c r="I16" s="6">
        <v>1</v>
      </c>
      <c r="J16" s="7"/>
      <c r="K16" s="8"/>
      <c r="L16" s="1" t="s">
        <v>387</v>
      </c>
    </row>
    <row r="17" spans="3:12" x14ac:dyDescent="0.4">
      <c r="C17" s="9" t="s">
        <v>81</v>
      </c>
      <c r="D17" s="9" t="s">
        <v>66</v>
      </c>
      <c r="E17" s="34"/>
      <c r="F17" s="10"/>
      <c r="G17" s="11">
        <v>95</v>
      </c>
      <c r="H17" s="11">
        <v>4</v>
      </c>
      <c r="I17" s="11">
        <v>1</v>
      </c>
      <c r="J17" s="12"/>
      <c r="K17" s="13"/>
      <c r="L17" s="1" t="s">
        <v>387</v>
      </c>
    </row>
    <row r="18" spans="3:12" x14ac:dyDescent="0.4">
      <c r="C18" s="2" t="s">
        <v>82</v>
      </c>
      <c r="D18" s="3" t="s">
        <v>66</v>
      </c>
      <c r="E18" s="33"/>
      <c r="F18" s="5"/>
      <c r="G18" s="6">
        <v>92</v>
      </c>
      <c r="H18" s="6">
        <v>7</v>
      </c>
      <c r="I18" s="6">
        <v>1</v>
      </c>
      <c r="J18" s="7"/>
      <c r="K18" s="8"/>
      <c r="L18" s="1" t="s">
        <v>387</v>
      </c>
    </row>
    <row r="19" spans="3:12" x14ac:dyDescent="0.4">
      <c r="C19" s="9" t="s">
        <v>83</v>
      </c>
      <c r="D19" s="9" t="s">
        <v>66</v>
      </c>
      <c r="E19" s="34"/>
      <c r="F19" s="10"/>
      <c r="G19" s="11">
        <v>84</v>
      </c>
      <c r="H19" s="11">
        <v>12</v>
      </c>
      <c r="I19" s="11">
        <v>4</v>
      </c>
      <c r="J19" s="12"/>
      <c r="K19" s="13"/>
      <c r="L19" s="1" t="s">
        <v>387</v>
      </c>
    </row>
    <row r="20" spans="3:12" x14ac:dyDescent="0.4">
      <c r="C20" s="2" t="s">
        <v>84</v>
      </c>
      <c r="D20" s="3" t="s">
        <v>66</v>
      </c>
      <c r="E20" s="33"/>
      <c r="F20" s="5"/>
      <c r="G20" s="6">
        <v>85</v>
      </c>
      <c r="H20" s="6">
        <v>10</v>
      </c>
      <c r="I20" s="6">
        <v>5</v>
      </c>
      <c r="J20" s="7"/>
      <c r="K20" s="8"/>
      <c r="L20" s="1" t="s">
        <v>387</v>
      </c>
    </row>
    <row r="21" spans="3:12" x14ac:dyDescent="0.4">
      <c r="C21" s="9" t="s">
        <v>85</v>
      </c>
      <c r="D21" s="9" t="s">
        <v>66</v>
      </c>
      <c r="E21" s="34"/>
      <c r="F21" s="10"/>
      <c r="G21" s="11">
        <v>74</v>
      </c>
      <c r="H21" s="11">
        <v>22</v>
      </c>
      <c r="I21" s="11">
        <v>4</v>
      </c>
      <c r="J21" s="12"/>
      <c r="K21" s="13"/>
      <c r="L21" s="1" t="s">
        <v>387</v>
      </c>
    </row>
    <row r="22" spans="3:12" x14ac:dyDescent="0.4">
      <c r="C22" s="2" t="s">
        <v>86</v>
      </c>
      <c r="D22" s="3" t="s">
        <v>87</v>
      </c>
      <c r="E22" s="33"/>
      <c r="F22" s="5"/>
      <c r="G22" s="6">
        <v>83</v>
      </c>
      <c r="H22" s="6">
        <v>15</v>
      </c>
      <c r="I22" s="6">
        <v>2</v>
      </c>
      <c r="J22" s="8"/>
      <c r="K22" s="8"/>
      <c r="L22" s="1" t="s">
        <v>391</v>
      </c>
    </row>
    <row r="23" spans="3:12" x14ac:dyDescent="0.4">
      <c r="C23" s="9" t="s">
        <v>88</v>
      </c>
      <c r="D23" s="9" t="s">
        <v>87</v>
      </c>
      <c r="E23" s="34"/>
      <c r="F23" s="10"/>
      <c r="G23" s="11">
        <v>60</v>
      </c>
      <c r="H23" s="11">
        <v>36</v>
      </c>
      <c r="I23" s="11">
        <v>4</v>
      </c>
      <c r="J23" s="13"/>
      <c r="K23" s="13"/>
      <c r="L23" s="1" t="s">
        <v>391</v>
      </c>
    </row>
    <row r="24" spans="3:12" x14ac:dyDescent="0.4">
      <c r="C24" s="2" t="s">
        <v>89</v>
      </c>
      <c r="D24" s="3" t="s">
        <v>87</v>
      </c>
      <c r="E24" s="33"/>
      <c r="F24" s="5"/>
      <c r="G24" s="6">
        <v>29</v>
      </c>
      <c r="H24" s="6">
        <v>66</v>
      </c>
      <c r="I24" s="6">
        <v>5</v>
      </c>
      <c r="J24" s="8"/>
      <c r="K24" s="8"/>
      <c r="L24" s="1" t="s">
        <v>391</v>
      </c>
    </row>
    <row r="25" spans="3:12" x14ac:dyDescent="0.4">
      <c r="C25" s="9" t="s">
        <v>90</v>
      </c>
      <c r="D25" s="9" t="s">
        <v>91</v>
      </c>
      <c r="E25" s="34"/>
      <c r="F25" s="10"/>
      <c r="G25" s="11">
        <v>61</v>
      </c>
      <c r="H25" s="11">
        <v>33</v>
      </c>
      <c r="I25" s="11">
        <v>6</v>
      </c>
      <c r="J25" s="13"/>
      <c r="K25" s="13"/>
      <c r="L25" s="1" t="s">
        <v>392</v>
      </c>
    </row>
    <row r="26" spans="3:12" x14ac:dyDescent="0.4">
      <c r="C26" s="2" t="s">
        <v>92</v>
      </c>
      <c r="D26" s="3" t="s">
        <v>93</v>
      </c>
      <c r="E26" s="33"/>
      <c r="F26" s="5"/>
      <c r="G26" s="6">
        <v>20</v>
      </c>
      <c r="H26" s="6">
        <v>66</v>
      </c>
      <c r="I26" s="6">
        <v>14</v>
      </c>
      <c r="J26" s="8"/>
      <c r="K26" s="8"/>
      <c r="L26" s="1" t="s">
        <v>389</v>
      </c>
    </row>
    <row r="27" spans="3:12" x14ac:dyDescent="0.4">
      <c r="C27" s="9" t="s">
        <v>94</v>
      </c>
      <c r="D27" s="9" t="s">
        <v>95</v>
      </c>
      <c r="E27" s="34"/>
      <c r="F27" s="10"/>
      <c r="G27" s="11">
        <v>14</v>
      </c>
      <c r="H27" s="11">
        <v>70</v>
      </c>
      <c r="I27" s="11">
        <v>16</v>
      </c>
      <c r="J27" s="13"/>
      <c r="K27" s="13"/>
      <c r="L27" s="1" t="s">
        <v>389</v>
      </c>
    </row>
    <row r="28" spans="3:12" x14ac:dyDescent="0.4">
      <c r="C28" s="2" t="s">
        <v>96</v>
      </c>
      <c r="D28" s="3" t="s">
        <v>97</v>
      </c>
      <c r="E28" s="33"/>
      <c r="F28" s="5"/>
      <c r="G28" s="6">
        <v>30</v>
      </c>
      <c r="H28" s="6">
        <v>63</v>
      </c>
      <c r="I28" s="6">
        <v>7</v>
      </c>
      <c r="J28" s="7"/>
      <c r="K28" s="8"/>
      <c r="L28" s="1" t="s">
        <v>390</v>
      </c>
    </row>
    <row r="29" spans="3:12" x14ac:dyDescent="0.4">
      <c r="C29" s="9" t="s">
        <v>98</v>
      </c>
      <c r="D29" s="9" t="s">
        <v>97</v>
      </c>
      <c r="E29" s="34"/>
      <c r="F29" s="10"/>
      <c r="G29" s="11">
        <v>7</v>
      </c>
      <c r="H29" s="11">
        <v>86</v>
      </c>
      <c r="I29" s="11">
        <v>7</v>
      </c>
      <c r="J29" s="12"/>
      <c r="K29" s="13"/>
      <c r="L29" s="1" t="s">
        <v>390</v>
      </c>
    </row>
    <row r="31" spans="3:12" x14ac:dyDescent="0.4">
      <c r="C31" s="1" t="s">
        <v>100</v>
      </c>
    </row>
    <row r="32" spans="3:12" x14ac:dyDescent="0.4">
      <c r="C32" s="41" t="s">
        <v>0</v>
      </c>
      <c r="D32" s="41"/>
      <c r="E32" s="41" t="s">
        <v>1</v>
      </c>
      <c r="F32" s="41" t="s">
        <v>2</v>
      </c>
      <c r="G32" s="18" t="s">
        <v>3</v>
      </c>
      <c r="H32" s="18" t="s">
        <v>5</v>
      </c>
      <c r="I32" s="18" t="s">
        <v>6</v>
      </c>
      <c r="J32" s="18" t="s">
        <v>7</v>
      </c>
      <c r="K32" s="18" t="s">
        <v>9</v>
      </c>
      <c r="L32" s="42" t="s">
        <v>386</v>
      </c>
    </row>
    <row r="33" spans="3:12" x14ac:dyDescent="0.4">
      <c r="C33" s="41"/>
      <c r="D33" s="41"/>
      <c r="E33" s="41"/>
      <c r="F33" s="41"/>
      <c r="G33" s="18" t="s">
        <v>4</v>
      </c>
      <c r="H33" s="18" t="s">
        <v>4</v>
      </c>
      <c r="I33" s="18" t="s">
        <v>4</v>
      </c>
      <c r="J33" s="18" t="s">
        <v>8</v>
      </c>
      <c r="K33" s="18" t="s">
        <v>8</v>
      </c>
      <c r="L33" s="42"/>
    </row>
    <row r="34" spans="3:12" x14ac:dyDescent="0.4">
      <c r="C34" s="2" t="s">
        <v>138</v>
      </c>
      <c r="D34" s="3" t="s">
        <v>139</v>
      </c>
      <c r="E34" s="33"/>
      <c r="F34" s="5"/>
      <c r="G34" s="6">
        <v>76</v>
      </c>
      <c r="H34" s="6">
        <v>23</v>
      </c>
      <c r="I34" s="6">
        <v>1</v>
      </c>
      <c r="J34" s="7"/>
      <c r="K34" s="8"/>
      <c r="L34" s="1" t="s">
        <v>393</v>
      </c>
    </row>
    <row r="35" spans="3:12" x14ac:dyDescent="0.4">
      <c r="C35" s="9" t="s">
        <v>140</v>
      </c>
      <c r="D35" s="9" t="s">
        <v>141</v>
      </c>
      <c r="E35" s="34"/>
      <c r="F35" s="10"/>
      <c r="G35" s="11">
        <v>72</v>
      </c>
      <c r="H35" s="11">
        <v>27</v>
      </c>
      <c r="I35" s="11">
        <v>1</v>
      </c>
      <c r="J35" s="12"/>
      <c r="K35" s="13"/>
      <c r="L35" s="1" t="s">
        <v>393</v>
      </c>
    </row>
    <row r="36" spans="3:12" x14ac:dyDescent="0.4">
      <c r="C36" s="2" t="s">
        <v>142</v>
      </c>
      <c r="D36" s="3" t="s">
        <v>143</v>
      </c>
      <c r="E36" s="33"/>
      <c r="F36" s="5"/>
      <c r="G36" s="6">
        <v>82</v>
      </c>
      <c r="H36" s="6">
        <v>13</v>
      </c>
      <c r="I36" s="6">
        <v>5</v>
      </c>
      <c r="J36" s="7"/>
      <c r="K36" s="8"/>
      <c r="L36" s="1" t="s">
        <v>394</v>
      </c>
    </row>
    <row r="37" spans="3:12" x14ac:dyDescent="0.4">
      <c r="C37" s="9" t="s">
        <v>144</v>
      </c>
      <c r="D37" s="9" t="s">
        <v>143</v>
      </c>
      <c r="E37" s="34"/>
      <c r="F37" s="10"/>
      <c r="G37" s="11">
        <v>65</v>
      </c>
      <c r="H37" s="11">
        <v>27</v>
      </c>
      <c r="I37" s="11">
        <v>8</v>
      </c>
      <c r="J37" s="12"/>
      <c r="K37" s="13"/>
      <c r="L37" s="1" t="s">
        <v>394</v>
      </c>
    </row>
    <row r="38" spans="3:12" x14ac:dyDescent="0.4">
      <c r="C38" s="2" t="s">
        <v>145</v>
      </c>
      <c r="D38" s="3" t="s">
        <v>143</v>
      </c>
      <c r="E38" s="33"/>
      <c r="F38" s="5"/>
      <c r="G38" s="6">
        <v>35</v>
      </c>
      <c r="H38" s="6">
        <v>52</v>
      </c>
      <c r="I38" s="6">
        <v>13</v>
      </c>
      <c r="J38" s="7"/>
      <c r="K38" s="8"/>
      <c r="L38" s="1" t="s">
        <v>394</v>
      </c>
    </row>
    <row r="39" spans="3:12" x14ac:dyDescent="0.4">
      <c r="C39" s="9" t="s">
        <v>146</v>
      </c>
      <c r="D39" s="9" t="s">
        <v>72</v>
      </c>
      <c r="E39" s="34"/>
      <c r="F39" s="10"/>
      <c r="G39" s="11">
        <v>97</v>
      </c>
      <c r="H39" s="11">
        <v>2</v>
      </c>
      <c r="I39" s="11">
        <v>1</v>
      </c>
      <c r="J39" s="12"/>
      <c r="K39" s="13"/>
      <c r="L39" s="1" t="s">
        <v>388</v>
      </c>
    </row>
    <row r="40" spans="3:12" x14ac:dyDescent="0.4">
      <c r="C40" s="2" t="s">
        <v>147</v>
      </c>
      <c r="D40" s="3" t="s">
        <v>75</v>
      </c>
      <c r="E40" s="33"/>
      <c r="F40" s="5"/>
      <c r="G40" s="6">
        <v>94</v>
      </c>
      <c r="H40" s="6">
        <v>5</v>
      </c>
      <c r="I40" s="6">
        <v>1</v>
      </c>
      <c r="J40" s="7"/>
      <c r="K40" s="8"/>
      <c r="L40" s="1" t="s">
        <v>388</v>
      </c>
    </row>
    <row r="41" spans="3:12" x14ac:dyDescent="0.4">
      <c r="C41" s="9" t="s">
        <v>148</v>
      </c>
      <c r="D41" s="9" t="s">
        <v>72</v>
      </c>
      <c r="E41" s="34"/>
      <c r="F41" s="10"/>
      <c r="G41" s="11">
        <v>93</v>
      </c>
      <c r="H41" s="11">
        <v>6</v>
      </c>
      <c r="I41" s="11">
        <v>1</v>
      </c>
      <c r="J41" s="12"/>
      <c r="K41" s="13"/>
      <c r="L41" s="1" t="s">
        <v>388</v>
      </c>
    </row>
    <row r="42" spans="3:12" x14ac:dyDescent="0.4">
      <c r="C42" s="2" t="s">
        <v>149</v>
      </c>
      <c r="D42" s="3" t="s">
        <v>75</v>
      </c>
      <c r="E42" s="33"/>
      <c r="F42" s="5"/>
      <c r="G42" s="6">
        <v>92</v>
      </c>
      <c r="H42" s="6">
        <v>7</v>
      </c>
      <c r="I42" s="6">
        <v>1</v>
      </c>
      <c r="J42" s="7"/>
      <c r="K42" s="8"/>
      <c r="L42" s="1" t="s">
        <v>388</v>
      </c>
    </row>
    <row r="43" spans="3:12" x14ac:dyDescent="0.4">
      <c r="C43" s="9" t="s">
        <v>71</v>
      </c>
      <c r="D43" s="9" t="s">
        <v>150</v>
      </c>
      <c r="E43" s="34"/>
      <c r="F43" s="10"/>
      <c r="G43" s="11">
        <v>67</v>
      </c>
      <c r="H43" s="11">
        <v>31</v>
      </c>
      <c r="I43" s="11">
        <v>2</v>
      </c>
      <c r="J43" s="13"/>
      <c r="K43" s="13"/>
      <c r="L43" s="1" t="s">
        <v>396</v>
      </c>
    </row>
    <row r="44" spans="3:12" x14ac:dyDescent="0.4">
      <c r="C44" s="2" t="s">
        <v>73</v>
      </c>
      <c r="D44" s="3" t="s">
        <v>150</v>
      </c>
      <c r="E44" s="33"/>
      <c r="F44" s="5"/>
      <c r="G44" s="6">
        <v>89</v>
      </c>
      <c r="H44" s="6">
        <v>9</v>
      </c>
      <c r="I44" s="6">
        <v>2</v>
      </c>
      <c r="J44" s="8"/>
      <c r="K44" s="8"/>
      <c r="L44" s="1" t="s">
        <v>396</v>
      </c>
    </row>
    <row r="45" spans="3:12" x14ac:dyDescent="0.4">
      <c r="C45" s="9" t="s">
        <v>74</v>
      </c>
      <c r="D45" s="9" t="s">
        <v>150</v>
      </c>
      <c r="E45" s="34"/>
      <c r="F45" s="10"/>
      <c r="G45" s="11">
        <v>81</v>
      </c>
      <c r="H45" s="11">
        <v>16</v>
      </c>
      <c r="I45" s="11">
        <v>3</v>
      </c>
      <c r="J45" s="13"/>
      <c r="K45" s="13"/>
      <c r="L45" s="1" t="s">
        <v>396</v>
      </c>
    </row>
    <row r="46" spans="3:12" x14ac:dyDescent="0.4">
      <c r="C46" s="2" t="s">
        <v>151</v>
      </c>
      <c r="D46" s="3" t="s">
        <v>150</v>
      </c>
      <c r="E46" s="33"/>
      <c r="F46" s="5"/>
      <c r="G46" s="6">
        <v>71</v>
      </c>
      <c r="H46" s="6">
        <v>13</v>
      </c>
      <c r="I46" s="6">
        <v>16</v>
      </c>
      <c r="J46" s="8"/>
      <c r="K46" s="8"/>
      <c r="L46" s="1" t="s">
        <v>396</v>
      </c>
    </row>
    <row r="47" spans="3:12" x14ac:dyDescent="0.4">
      <c r="C47" s="9" t="s">
        <v>152</v>
      </c>
      <c r="D47" s="9" t="s">
        <v>150</v>
      </c>
      <c r="E47" s="34"/>
      <c r="F47" s="10"/>
      <c r="G47" s="11">
        <v>55</v>
      </c>
      <c r="H47" s="11">
        <v>29</v>
      </c>
      <c r="I47" s="11">
        <v>16</v>
      </c>
      <c r="J47" s="13"/>
      <c r="K47" s="13"/>
      <c r="L47" s="1" t="s">
        <v>396</v>
      </c>
    </row>
    <row r="48" spans="3:12" x14ac:dyDescent="0.4">
      <c r="C48" s="2" t="s">
        <v>153</v>
      </c>
      <c r="D48" s="3" t="s">
        <v>150</v>
      </c>
      <c r="E48" s="33"/>
      <c r="F48" s="5"/>
      <c r="G48" s="6">
        <v>64</v>
      </c>
      <c r="H48" s="6">
        <v>20</v>
      </c>
      <c r="I48" s="6">
        <v>16</v>
      </c>
      <c r="J48" s="8"/>
      <c r="K48" s="8"/>
      <c r="L48" s="1" t="s">
        <v>396</v>
      </c>
    </row>
    <row r="49" spans="3:12" x14ac:dyDescent="0.4">
      <c r="C49" s="9" t="s">
        <v>154</v>
      </c>
      <c r="D49" s="9" t="s">
        <v>150</v>
      </c>
      <c r="E49" s="34"/>
      <c r="F49" s="10"/>
      <c r="G49" s="11">
        <v>27</v>
      </c>
      <c r="H49" s="11">
        <v>60</v>
      </c>
      <c r="I49" s="11">
        <v>13</v>
      </c>
      <c r="J49" s="13"/>
      <c r="K49" s="13"/>
      <c r="L49" s="1" t="s">
        <v>396</v>
      </c>
    </row>
    <row r="50" spans="3:12" x14ac:dyDescent="0.4">
      <c r="C50" s="2" t="s">
        <v>155</v>
      </c>
      <c r="D50" s="3" t="s">
        <v>150</v>
      </c>
      <c r="E50" s="33"/>
      <c r="F50" s="5"/>
      <c r="G50" s="6">
        <v>63</v>
      </c>
      <c r="H50" s="6">
        <v>30</v>
      </c>
      <c r="I50" s="6">
        <v>7</v>
      </c>
      <c r="J50" s="8"/>
      <c r="K50" s="8"/>
      <c r="L50" s="1" t="s">
        <v>396</v>
      </c>
    </row>
    <row r="51" spans="3:12" x14ac:dyDescent="0.4">
      <c r="C51" s="9" t="s">
        <v>156</v>
      </c>
      <c r="D51" s="9" t="s">
        <v>157</v>
      </c>
      <c r="E51" s="34"/>
      <c r="F51" s="10"/>
      <c r="G51" s="11">
        <v>87</v>
      </c>
      <c r="H51" s="11">
        <v>11</v>
      </c>
      <c r="I51" s="11">
        <v>2</v>
      </c>
      <c r="J51" s="12"/>
      <c r="K51" s="13"/>
      <c r="L51" s="1" t="s">
        <v>397</v>
      </c>
    </row>
    <row r="52" spans="3:12" x14ac:dyDescent="0.4">
      <c r="C52" s="2" t="s">
        <v>158</v>
      </c>
      <c r="D52" s="3" t="s">
        <v>157</v>
      </c>
      <c r="E52" s="33"/>
      <c r="F52" s="5"/>
      <c r="G52" s="6">
        <v>69</v>
      </c>
      <c r="H52" s="6">
        <v>28</v>
      </c>
      <c r="I52" s="6">
        <v>3</v>
      </c>
      <c r="J52" s="7"/>
      <c r="K52" s="8"/>
      <c r="L52" s="1" t="s">
        <v>397</v>
      </c>
    </row>
    <row r="53" spans="3:12" x14ac:dyDescent="0.4">
      <c r="C53" s="9" t="s">
        <v>83</v>
      </c>
      <c r="D53" s="9" t="s">
        <v>159</v>
      </c>
      <c r="E53" s="34"/>
      <c r="F53" s="10"/>
      <c r="G53" s="11">
        <v>52</v>
      </c>
      <c r="H53" s="11">
        <v>44</v>
      </c>
      <c r="I53" s="11">
        <v>4</v>
      </c>
      <c r="J53" s="12"/>
      <c r="K53" s="13"/>
      <c r="L53" s="1" t="s">
        <v>398</v>
      </c>
    </row>
    <row r="54" spans="3:12" x14ac:dyDescent="0.4">
      <c r="C54" s="2" t="s">
        <v>160</v>
      </c>
      <c r="D54" s="3" t="s">
        <v>159</v>
      </c>
      <c r="E54" s="33"/>
      <c r="F54" s="5"/>
      <c r="G54" s="6">
        <v>43</v>
      </c>
      <c r="H54" s="6">
        <v>51</v>
      </c>
      <c r="I54" s="6">
        <v>6</v>
      </c>
      <c r="J54" s="7"/>
      <c r="K54" s="8"/>
      <c r="L54" s="1" t="s">
        <v>398</v>
      </c>
    </row>
    <row r="55" spans="3:12" x14ac:dyDescent="0.4">
      <c r="C55" s="9" t="s">
        <v>161</v>
      </c>
      <c r="D55" s="9" t="s">
        <v>159</v>
      </c>
      <c r="E55" s="34"/>
      <c r="F55" s="10"/>
      <c r="G55" s="11">
        <v>32</v>
      </c>
      <c r="H55" s="11">
        <v>47</v>
      </c>
      <c r="I55" s="11">
        <v>21</v>
      </c>
      <c r="J55" s="12"/>
      <c r="K55" s="13"/>
      <c r="L55" s="1" t="s">
        <v>398</v>
      </c>
    </row>
    <row r="56" spans="3:12" x14ac:dyDescent="0.4">
      <c r="C56" s="2" t="s">
        <v>162</v>
      </c>
      <c r="D56" s="3" t="s">
        <v>159</v>
      </c>
      <c r="E56" s="33"/>
      <c r="F56" s="5"/>
      <c r="G56" s="6">
        <v>30</v>
      </c>
      <c r="H56" s="6">
        <v>49</v>
      </c>
      <c r="I56" s="6">
        <v>21</v>
      </c>
      <c r="J56" s="7"/>
      <c r="K56" s="8"/>
      <c r="L56" s="1" t="s">
        <v>398</v>
      </c>
    </row>
    <row r="57" spans="3:12" x14ac:dyDescent="0.4">
      <c r="C57" s="9" t="s">
        <v>86</v>
      </c>
      <c r="D57" s="9" t="s">
        <v>163</v>
      </c>
      <c r="E57" s="34"/>
      <c r="F57" s="10"/>
      <c r="G57" s="11">
        <v>45</v>
      </c>
      <c r="H57" s="11">
        <v>42</v>
      </c>
      <c r="I57" s="11">
        <v>13</v>
      </c>
      <c r="J57" s="12"/>
      <c r="K57" s="13"/>
      <c r="L57" s="1" t="s">
        <v>399</v>
      </c>
    </row>
    <row r="58" spans="3:12" x14ac:dyDescent="0.4">
      <c r="C58" s="2" t="s">
        <v>88</v>
      </c>
      <c r="D58" s="2" t="s">
        <v>164</v>
      </c>
      <c r="E58" s="33"/>
      <c r="F58" s="5"/>
      <c r="G58" s="6">
        <v>33</v>
      </c>
      <c r="H58" s="6">
        <v>51</v>
      </c>
      <c r="I58" s="6">
        <v>16</v>
      </c>
      <c r="J58" s="7"/>
      <c r="K58" s="8"/>
      <c r="L58" s="1" t="s">
        <v>399</v>
      </c>
    </row>
    <row r="60" spans="3:12" x14ac:dyDescent="0.4">
      <c r="C60" s="1" t="s">
        <v>165</v>
      </c>
    </row>
    <row r="61" spans="3:12" x14ac:dyDescent="0.4">
      <c r="C61" s="41" t="s">
        <v>0</v>
      </c>
      <c r="D61" s="41"/>
      <c r="E61" s="41" t="s">
        <v>1</v>
      </c>
      <c r="F61" s="41" t="s">
        <v>2</v>
      </c>
      <c r="G61" s="18" t="s">
        <v>3</v>
      </c>
      <c r="H61" s="18" t="s">
        <v>5</v>
      </c>
      <c r="I61" s="18" t="s">
        <v>6</v>
      </c>
      <c r="J61" s="18" t="s">
        <v>7</v>
      </c>
      <c r="K61" s="18" t="s">
        <v>9</v>
      </c>
      <c r="L61" s="42" t="s">
        <v>386</v>
      </c>
    </row>
    <row r="62" spans="3:12" x14ac:dyDescent="0.4">
      <c r="C62" s="41"/>
      <c r="D62" s="41"/>
      <c r="E62" s="41"/>
      <c r="F62" s="41"/>
      <c r="G62" s="18" t="s">
        <v>4</v>
      </c>
      <c r="H62" s="18" t="s">
        <v>4</v>
      </c>
      <c r="I62" s="18" t="s">
        <v>4</v>
      </c>
      <c r="J62" s="18" t="s">
        <v>8</v>
      </c>
      <c r="K62" s="18" t="s">
        <v>8</v>
      </c>
      <c r="L62" s="42"/>
    </row>
    <row r="63" spans="3:12" x14ac:dyDescent="0.4">
      <c r="C63" s="2" t="s">
        <v>203</v>
      </c>
      <c r="D63" s="3" t="s">
        <v>72</v>
      </c>
      <c r="E63" s="33"/>
      <c r="F63" s="5"/>
      <c r="G63" s="6">
        <v>96</v>
      </c>
      <c r="H63" s="6">
        <v>4</v>
      </c>
      <c r="I63" s="6">
        <v>0</v>
      </c>
      <c r="J63" s="7"/>
      <c r="K63" s="8"/>
      <c r="L63" s="1" t="s">
        <v>388</v>
      </c>
    </row>
    <row r="64" spans="3:12" x14ac:dyDescent="0.4">
      <c r="C64" s="9" t="s">
        <v>204</v>
      </c>
      <c r="D64" s="9" t="s">
        <v>72</v>
      </c>
      <c r="E64" s="34"/>
      <c r="F64" s="10"/>
      <c r="G64" s="11">
        <v>97</v>
      </c>
      <c r="H64" s="11">
        <v>3</v>
      </c>
      <c r="I64" s="11">
        <v>0</v>
      </c>
      <c r="J64" s="12"/>
      <c r="K64" s="13"/>
      <c r="L64" s="1" t="s">
        <v>388</v>
      </c>
    </row>
    <row r="65" spans="3:12" x14ac:dyDescent="0.4">
      <c r="C65" s="2" t="s">
        <v>205</v>
      </c>
      <c r="D65" s="3" t="s">
        <v>72</v>
      </c>
      <c r="E65" s="33"/>
      <c r="F65" s="5"/>
      <c r="G65" s="6">
        <v>96</v>
      </c>
      <c r="H65" s="6">
        <v>4</v>
      </c>
      <c r="I65" s="6">
        <v>0</v>
      </c>
      <c r="J65" s="7"/>
      <c r="K65" s="8"/>
      <c r="L65" s="1" t="s">
        <v>388</v>
      </c>
    </row>
    <row r="66" spans="3:12" x14ac:dyDescent="0.4">
      <c r="C66" s="9" t="s">
        <v>206</v>
      </c>
      <c r="D66" s="9" t="s">
        <v>72</v>
      </c>
      <c r="E66" s="34"/>
      <c r="F66" s="10"/>
      <c r="G66" s="11">
        <v>95</v>
      </c>
      <c r="H66" s="11">
        <v>5</v>
      </c>
      <c r="I66" s="11">
        <v>0</v>
      </c>
      <c r="J66" s="12"/>
      <c r="K66" s="13"/>
      <c r="L66" s="1" t="s">
        <v>388</v>
      </c>
    </row>
    <row r="67" spans="3:12" x14ac:dyDescent="0.4">
      <c r="C67" s="2" t="s">
        <v>207</v>
      </c>
      <c r="D67" s="3" t="s">
        <v>75</v>
      </c>
      <c r="E67" s="33"/>
      <c r="F67" s="5"/>
      <c r="G67" s="6">
        <v>96</v>
      </c>
      <c r="H67" s="6">
        <v>4</v>
      </c>
      <c r="I67" s="6">
        <v>0</v>
      </c>
      <c r="J67" s="7"/>
      <c r="K67" s="8"/>
      <c r="L67" s="1" t="s">
        <v>388</v>
      </c>
    </row>
    <row r="68" spans="3:12" x14ac:dyDescent="0.4">
      <c r="C68" s="9" t="s">
        <v>208</v>
      </c>
      <c r="D68" s="9" t="s">
        <v>75</v>
      </c>
      <c r="E68" s="34"/>
      <c r="F68" s="10"/>
      <c r="G68" s="11">
        <v>94</v>
      </c>
      <c r="H68" s="11">
        <v>6</v>
      </c>
      <c r="I68" s="11">
        <v>0</v>
      </c>
      <c r="J68" s="12"/>
      <c r="K68" s="13"/>
      <c r="L68" s="1" t="s">
        <v>388</v>
      </c>
    </row>
    <row r="69" spans="3:12" x14ac:dyDescent="0.4">
      <c r="C69" s="2" t="s">
        <v>209</v>
      </c>
      <c r="D69" s="3" t="s">
        <v>75</v>
      </c>
      <c r="E69" s="33"/>
      <c r="F69" s="5"/>
      <c r="G69" s="6">
        <v>93</v>
      </c>
      <c r="H69" s="6">
        <v>7</v>
      </c>
      <c r="I69" s="6">
        <v>0</v>
      </c>
      <c r="J69" s="7"/>
      <c r="K69" s="8"/>
      <c r="L69" s="1" t="s">
        <v>388</v>
      </c>
    </row>
    <row r="70" spans="3:12" x14ac:dyDescent="0.4">
      <c r="C70" s="9" t="s">
        <v>210</v>
      </c>
      <c r="D70" s="9" t="s">
        <v>75</v>
      </c>
      <c r="E70" s="34"/>
      <c r="F70" s="10"/>
      <c r="G70" s="11">
        <v>93</v>
      </c>
      <c r="H70" s="11">
        <v>7</v>
      </c>
      <c r="I70" s="11">
        <v>0</v>
      </c>
      <c r="J70" s="12"/>
      <c r="K70" s="13"/>
      <c r="L70" s="1" t="s">
        <v>388</v>
      </c>
    </row>
    <row r="71" spans="3:12" x14ac:dyDescent="0.4">
      <c r="C71" s="2" t="s">
        <v>146</v>
      </c>
      <c r="D71" s="3" t="s">
        <v>211</v>
      </c>
      <c r="E71" s="33"/>
      <c r="F71" s="5"/>
      <c r="G71" s="6">
        <v>57</v>
      </c>
      <c r="H71" s="6">
        <v>32</v>
      </c>
      <c r="I71" s="6">
        <v>11</v>
      </c>
      <c r="J71" s="8"/>
      <c r="K71" s="8"/>
      <c r="L71" s="1" t="s">
        <v>400</v>
      </c>
    </row>
    <row r="72" spans="3:12" x14ac:dyDescent="0.4">
      <c r="C72" s="9" t="s">
        <v>147</v>
      </c>
      <c r="D72" s="9" t="s">
        <v>211</v>
      </c>
      <c r="E72" s="34"/>
      <c r="F72" s="10"/>
      <c r="G72" s="11">
        <v>34</v>
      </c>
      <c r="H72" s="11">
        <v>47</v>
      </c>
      <c r="I72" s="11">
        <v>19</v>
      </c>
      <c r="J72" s="13"/>
      <c r="K72" s="13"/>
      <c r="L72" s="1" t="s">
        <v>400</v>
      </c>
    </row>
    <row r="73" spans="3:12" x14ac:dyDescent="0.4">
      <c r="C73" s="2" t="s">
        <v>148</v>
      </c>
      <c r="D73" s="3" t="s">
        <v>211</v>
      </c>
      <c r="E73" s="33"/>
      <c r="F73" s="5"/>
      <c r="G73" s="6">
        <v>22</v>
      </c>
      <c r="H73" s="6">
        <v>51</v>
      </c>
      <c r="I73" s="6">
        <v>27</v>
      </c>
      <c r="J73" s="8"/>
      <c r="K73" s="8"/>
      <c r="L73" s="1" t="s">
        <v>400</v>
      </c>
    </row>
    <row r="74" spans="3:12" x14ac:dyDescent="0.4">
      <c r="C74" s="9" t="s">
        <v>71</v>
      </c>
      <c r="D74" s="9" t="s">
        <v>211</v>
      </c>
      <c r="E74" s="34"/>
      <c r="F74" s="10"/>
      <c r="G74" s="11">
        <v>78</v>
      </c>
      <c r="H74" s="11">
        <v>14</v>
      </c>
      <c r="I74" s="11">
        <v>8</v>
      </c>
      <c r="J74" s="12"/>
      <c r="K74" s="13"/>
      <c r="L74" s="1" t="s">
        <v>400</v>
      </c>
    </row>
    <row r="75" spans="3:12" x14ac:dyDescent="0.4">
      <c r="C75" s="2" t="s">
        <v>73</v>
      </c>
      <c r="D75" s="3" t="s">
        <v>211</v>
      </c>
      <c r="E75" s="33"/>
      <c r="F75" s="5"/>
      <c r="G75" s="6">
        <v>48</v>
      </c>
      <c r="H75" s="6">
        <v>37</v>
      </c>
      <c r="I75" s="6">
        <v>15</v>
      </c>
      <c r="J75" s="7"/>
      <c r="K75" s="8"/>
      <c r="L75" s="1" t="s">
        <v>400</v>
      </c>
    </row>
    <row r="76" spans="3:12" x14ac:dyDescent="0.4">
      <c r="C76" s="9" t="s">
        <v>212</v>
      </c>
      <c r="D76" s="9" t="s">
        <v>211</v>
      </c>
      <c r="E76" s="34"/>
      <c r="F76" s="10"/>
      <c r="G76" s="11">
        <v>50</v>
      </c>
      <c r="H76" s="11">
        <v>36</v>
      </c>
      <c r="I76" s="11">
        <v>14</v>
      </c>
      <c r="J76" s="12"/>
      <c r="K76" s="13"/>
      <c r="L76" s="1" t="s">
        <v>400</v>
      </c>
    </row>
    <row r="77" spans="3:12" x14ac:dyDescent="0.4">
      <c r="C77" s="2" t="s">
        <v>213</v>
      </c>
      <c r="D77" s="3" t="s">
        <v>211</v>
      </c>
      <c r="E77" s="33"/>
      <c r="F77" s="5"/>
      <c r="G77" s="6">
        <v>34</v>
      </c>
      <c r="H77" s="6">
        <v>49</v>
      </c>
      <c r="I77" s="6">
        <v>17</v>
      </c>
      <c r="J77" s="7"/>
      <c r="K77" s="8"/>
      <c r="L77" s="1" t="s">
        <v>400</v>
      </c>
    </row>
    <row r="78" spans="3:12" x14ac:dyDescent="0.4">
      <c r="C78" s="9" t="s">
        <v>214</v>
      </c>
      <c r="D78" s="9" t="s">
        <v>211</v>
      </c>
      <c r="E78" s="34"/>
      <c r="F78" s="10"/>
      <c r="G78" s="11">
        <v>48</v>
      </c>
      <c r="H78" s="11">
        <v>33</v>
      </c>
      <c r="I78" s="11">
        <v>19</v>
      </c>
      <c r="J78" s="12"/>
      <c r="K78" s="13"/>
      <c r="L78" s="1" t="s">
        <v>400</v>
      </c>
    </row>
    <row r="79" spans="3:12" x14ac:dyDescent="0.4">
      <c r="C79" s="2" t="s">
        <v>215</v>
      </c>
      <c r="D79" s="3" t="s">
        <v>216</v>
      </c>
      <c r="E79" s="33"/>
      <c r="F79" s="5"/>
      <c r="G79" s="6">
        <v>37</v>
      </c>
      <c r="H79" s="6">
        <v>42</v>
      </c>
      <c r="I79" s="6">
        <v>21</v>
      </c>
      <c r="J79" s="7"/>
      <c r="K79" s="8"/>
      <c r="L79" s="1" t="s">
        <v>400</v>
      </c>
    </row>
    <row r="80" spans="3:12" x14ac:dyDescent="0.4">
      <c r="C80" s="9" t="s">
        <v>156</v>
      </c>
      <c r="D80" s="9" t="s">
        <v>217</v>
      </c>
      <c r="E80" s="34"/>
      <c r="F80" s="10"/>
      <c r="G80" s="11">
        <v>76</v>
      </c>
      <c r="H80" s="11">
        <v>22</v>
      </c>
      <c r="I80" s="11">
        <v>2</v>
      </c>
      <c r="J80" s="12"/>
      <c r="K80" s="13"/>
      <c r="L80" s="1" t="s">
        <v>401</v>
      </c>
    </row>
    <row r="81" spans="3:12" x14ac:dyDescent="0.4">
      <c r="C81" s="2" t="s">
        <v>218</v>
      </c>
      <c r="D81" s="3" t="s">
        <v>217</v>
      </c>
      <c r="E81" s="33"/>
      <c r="F81" s="5"/>
      <c r="G81" s="6">
        <v>34</v>
      </c>
      <c r="H81" s="6">
        <v>36</v>
      </c>
      <c r="I81" s="6">
        <v>30</v>
      </c>
      <c r="J81" s="8"/>
      <c r="K81" s="8"/>
      <c r="L81" s="1" t="s">
        <v>401</v>
      </c>
    </row>
    <row r="82" spans="3:12" x14ac:dyDescent="0.4">
      <c r="C82" s="9" t="s">
        <v>219</v>
      </c>
      <c r="D82" s="9" t="s">
        <v>217</v>
      </c>
      <c r="E82" s="34"/>
      <c r="F82" s="10"/>
      <c r="G82" s="11">
        <v>25</v>
      </c>
      <c r="H82" s="11">
        <v>45</v>
      </c>
      <c r="I82" s="11">
        <v>30</v>
      </c>
      <c r="J82" s="13"/>
      <c r="K82" s="13"/>
      <c r="L82" s="1" t="s">
        <v>401</v>
      </c>
    </row>
    <row r="83" spans="3:12" x14ac:dyDescent="0.4">
      <c r="C83" s="2" t="s">
        <v>220</v>
      </c>
      <c r="D83" s="3" t="s">
        <v>217</v>
      </c>
      <c r="E83" s="33"/>
      <c r="F83" s="5"/>
      <c r="G83" s="6">
        <v>30</v>
      </c>
      <c r="H83" s="6">
        <v>40</v>
      </c>
      <c r="I83" s="6">
        <v>30</v>
      </c>
      <c r="J83" s="8"/>
      <c r="K83" s="8"/>
      <c r="L83" s="1" t="s">
        <v>401</v>
      </c>
    </row>
    <row r="84" spans="3:12" x14ac:dyDescent="0.4">
      <c r="C84" s="9" t="s">
        <v>83</v>
      </c>
      <c r="D84" s="9" t="s">
        <v>221</v>
      </c>
      <c r="E84" s="34"/>
      <c r="F84" s="10"/>
      <c r="G84" s="11">
        <v>46</v>
      </c>
      <c r="H84" s="11">
        <v>48</v>
      </c>
      <c r="I84" s="11">
        <v>6</v>
      </c>
      <c r="J84" s="12"/>
      <c r="K84" s="13"/>
      <c r="L84" s="1" t="s">
        <v>399</v>
      </c>
    </row>
    <row r="85" spans="3:12" x14ac:dyDescent="0.4">
      <c r="C85" s="2" t="s">
        <v>84</v>
      </c>
      <c r="D85" s="3" t="s">
        <v>221</v>
      </c>
      <c r="E85" s="33"/>
      <c r="F85" s="5"/>
      <c r="G85" s="6">
        <v>35</v>
      </c>
      <c r="H85" s="6">
        <v>57</v>
      </c>
      <c r="I85" s="6">
        <v>8</v>
      </c>
      <c r="J85" s="7"/>
      <c r="K85" s="8"/>
      <c r="L85" s="1" t="s">
        <v>399</v>
      </c>
    </row>
    <row r="86" spans="3:12" x14ac:dyDescent="0.4">
      <c r="C86" s="9" t="s">
        <v>85</v>
      </c>
      <c r="D86" s="9" t="s">
        <v>221</v>
      </c>
      <c r="E86" s="34"/>
      <c r="F86" s="10"/>
      <c r="G86" s="11">
        <v>69</v>
      </c>
      <c r="H86" s="11">
        <v>17</v>
      </c>
      <c r="I86" s="11">
        <v>14</v>
      </c>
      <c r="J86" s="12"/>
      <c r="K86" s="13"/>
      <c r="L86" s="1" t="s">
        <v>399</v>
      </c>
    </row>
    <row r="87" spans="3:12" x14ac:dyDescent="0.4">
      <c r="C87" s="2" t="s">
        <v>222</v>
      </c>
      <c r="D87" s="3" t="s">
        <v>221</v>
      </c>
      <c r="E87" s="33"/>
      <c r="F87" s="5"/>
      <c r="G87" s="6">
        <v>72</v>
      </c>
      <c r="H87" s="6">
        <v>12</v>
      </c>
      <c r="I87" s="6">
        <v>16</v>
      </c>
      <c r="J87" s="7"/>
      <c r="K87" s="8"/>
      <c r="L87" s="1" t="s">
        <v>399</v>
      </c>
    </row>
    <row r="88" spans="3:12" x14ac:dyDescent="0.4">
      <c r="C88" s="9" t="s">
        <v>223</v>
      </c>
      <c r="D88" s="9" t="s">
        <v>221</v>
      </c>
      <c r="E88" s="34"/>
      <c r="F88" s="10"/>
      <c r="G88" s="11">
        <v>74</v>
      </c>
      <c r="H88" s="11">
        <v>8</v>
      </c>
      <c r="I88" s="11">
        <v>18</v>
      </c>
      <c r="J88" s="12"/>
      <c r="K88" s="13"/>
      <c r="L88" s="1" t="s">
        <v>399</v>
      </c>
    </row>
    <row r="89" spans="3:12" x14ac:dyDescent="0.4">
      <c r="C89" s="2" t="s">
        <v>224</v>
      </c>
      <c r="D89" s="3" t="s">
        <v>221</v>
      </c>
      <c r="E89" s="33"/>
      <c r="F89" s="5"/>
      <c r="G89" s="6">
        <v>8</v>
      </c>
      <c r="H89" s="6">
        <v>50</v>
      </c>
      <c r="I89" s="6">
        <v>42</v>
      </c>
      <c r="J89" s="7"/>
      <c r="K89" s="8"/>
      <c r="L89" s="1" t="s">
        <v>399</v>
      </c>
    </row>
    <row r="90" spans="3:12" x14ac:dyDescent="0.4">
      <c r="C90" s="9" t="s">
        <v>225</v>
      </c>
      <c r="D90" s="9" t="s">
        <v>221</v>
      </c>
      <c r="E90" s="34"/>
      <c r="F90" s="10"/>
      <c r="G90" s="11">
        <v>8</v>
      </c>
      <c r="H90" s="11">
        <v>51</v>
      </c>
      <c r="I90" s="11">
        <v>41</v>
      </c>
      <c r="J90" s="12"/>
      <c r="K90" s="13"/>
      <c r="L90" s="1" t="s">
        <v>399</v>
      </c>
    </row>
    <row r="91" spans="3:12" x14ac:dyDescent="0.4">
      <c r="C91" s="2" t="s">
        <v>226</v>
      </c>
      <c r="D91" s="3" t="s">
        <v>221</v>
      </c>
      <c r="E91" s="33"/>
      <c r="F91" s="5"/>
      <c r="G91" s="6">
        <v>16</v>
      </c>
      <c r="H91" s="6">
        <v>48</v>
      </c>
      <c r="I91" s="6">
        <v>36</v>
      </c>
      <c r="J91" s="7"/>
      <c r="K91" s="8"/>
      <c r="L91" s="1" t="s">
        <v>399</v>
      </c>
    </row>
    <row r="93" spans="3:12" x14ac:dyDescent="0.4">
      <c r="C93" s="1" t="s">
        <v>227</v>
      </c>
    </row>
    <row r="94" spans="3:12" x14ac:dyDescent="0.4">
      <c r="C94" s="41" t="s">
        <v>0</v>
      </c>
      <c r="D94" s="41"/>
      <c r="E94" s="41" t="s">
        <v>1</v>
      </c>
      <c r="F94" s="41" t="s">
        <v>2</v>
      </c>
      <c r="G94" s="18" t="s">
        <v>3</v>
      </c>
      <c r="H94" s="18" t="s">
        <v>5</v>
      </c>
      <c r="I94" s="18" t="s">
        <v>6</v>
      </c>
      <c r="J94" s="18" t="s">
        <v>7</v>
      </c>
      <c r="K94" s="18" t="s">
        <v>9</v>
      </c>
      <c r="L94" s="42" t="s">
        <v>386</v>
      </c>
    </row>
    <row r="95" spans="3:12" x14ac:dyDescent="0.4">
      <c r="C95" s="41"/>
      <c r="D95" s="41"/>
      <c r="E95" s="41"/>
      <c r="F95" s="41"/>
      <c r="G95" s="18" t="s">
        <v>4</v>
      </c>
      <c r="H95" s="18" t="s">
        <v>4</v>
      </c>
      <c r="I95" s="18" t="s">
        <v>4</v>
      </c>
      <c r="J95" s="18" t="s">
        <v>8</v>
      </c>
      <c r="K95" s="18" t="s">
        <v>8</v>
      </c>
      <c r="L95" s="42"/>
    </row>
    <row r="96" spans="3:12" x14ac:dyDescent="0.4">
      <c r="C96" s="2" t="s">
        <v>266</v>
      </c>
      <c r="D96" s="3" t="s">
        <v>267</v>
      </c>
      <c r="E96" s="33"/>
      <c r="F96" s="5"/>
      <c r="G96" s="6">
        <v>90</v>
      </c>
      <c r="H96" s="6">
        <v>6</v>
      </c>
      <c r="I96" s="6">
        <v>4</v>
      </c>
      <c r="J96" s="7"/>
      <c r="K96" s="8"/>
      <c r="L96" s="1" t="s">
        <v>402</v>
      </c>
    </row>
    <row r="97" spans="3:12" x14ac:dyDescent="0.4">
      <c r="C97" s="9" t="s">
        <v>68</v>
      </c>
      <c r="D97" s="9" t="s">
        <v>267</v>
      </c>
      <c r="E97" s="34"/>
      <c r="F97" s="10"/>
      <c r="G97" s="11">
        <v>79</v>
      </c>
      <c r="H97" s="11">
        <v>18</v>
      </c>
      <c r="I97" s="11">
        <v>3</v>
      </c>
      <c r="J97" s="12"/>
      <c r="K97" s="13"/>
      <c r="L97" s="1" t="s">
        <v>402</v>
      </c>
    </row>
    <row r="98" spans="3:12" x14ac:dyDescent="0.4">
      <c r="C98" s="2" t="s">
        <v>146</v>
      </c>
      <c r="D98" s="3" t="s">
        <v>72</v>
      </c>
      <c r="E98" s="33"/>
      <c r="F98" s="5"/>
      <c r="G98" s="6">
        <v>87</v>
      </c>
      <c r="H98" s="6">
        <v>13</v>
      </c>
      <c r="I98" s="6">
        <v>0</v>
      </c>
      <c r="J98" s="7"/>
      <c r="K98" s="8"/>
      <c r="L98" s="1" t="s">
        <v>395</v>
      </c>
    </row>
    <row r="99" spans="3:12" x14ac:dyDescent="0.4">
      <c r="C99" s="9" t="s">
        <v>147</v>
      </c>
      <c r="D99" s="9" t="s">
        <v>75</v>
      </c>
      <c r="E99" s="34"/>
      <c r="F99" s="10"/>
      <c r="G99" s="11">
        <v>79</v>
      </c>
      <c r="H99" s="11">
        <v>21</v>
      </c>
      <c r="I99" s="11">
        <v>0</v>
      </c>
      <c r="J99" s="12"/>
      <c r="K99" s="13"/>
      <c r="L99" s="1" t="s">
        <v>395</v>
      </c>
    </row>
    <row r="100" spans="3:12" x14ac:dyDescent="0.4">
      <c r="C100" s="2" t="s">
        <v>148</v>
      </c>
      <c r="D100" s="3" t="s">
        <v>268</v>
      </c>
      <c r="E100" s="33"/>
      <c r="F100" s="5"/>
      <c r="G100" s="6">
        <v>87</v>
      </c>
      <c r="H100" s="6">
        <v>11</v>
      </c>
      <c r="I100" s="6">
        <v>2</v>
      </c>
      <c r="J100" s="7"/>
      <c r="K100" s="8"/>
      <c r="L100" s="1" t="s">
        <v>403</v>
      </c>
    </row>
    <row r="101" spans="3:12" x14ac:dyDescent="0.4">
      <c r="C101" s="9" t="s">
        <v>149</v>
      </c>
      <c r="D101" s="9" t="s">
        <v>269</v>
      </c>
      <c r="E101" s="34"/>
      <c r="F101" s="10"/>
      <c r="G101" s="11">
        <v>77</v>
      </c>
      <c r="H101" s="11">
        <v>20</v>
      </c>
      <c r="I101" s="11">
        <v>3</v>
      </c>
      <c r="J101" s="12"/>
      <c r="K101" s="13"/>
      <c r="L101" s="1" t="s">
        <v>403</v>
      </c>
    </row>
    <row r="102" spans="3:12" x14ac:dyDescent="0.4">
      <c r="C102" s="2" t="s">
        <v>270</v>
      </c>
      <c r="D102" s="3" t="s">
        <v>72</v>
      </c>
      <c r="E102" s="33"/>
      <c r="F102" s="5"/>
      <c r="G102" s="6">
        <v>80</v>
      </c>
      <c r="H102" s="6">
        <v>13</v>
      </c>
      <c r="I102" s="6">
        <v>7</v>
      </c>
      <c r="J102" s="8"/>
      <c r="K102" s="8"/>
      <c r="L102" s="1" t="s">
        <v>395</v>
      </c>
    </row>
    <row r="103" spans="3:12" x14ac:dyDescent="0.4">
      <c r="C103" s="9" t="s">
        <v>271</v>
      </c>
      <c r="D103" s="9" t="s">
        <v>72</v>
      </c>
      <c r="E103" s="34"/>
      <c r="F103" s="10"/>
      <c r="G103" s="11">
        <v>72</v>
      </c>
      <c r="H103" s="11">
        <v>21</v>
      </c>
      <c r="I103" s="11">
        <v>7</v>
      </c>
      <c r="J103" s="13"/>
      <c r="K103" s="13"/>
      <c r="L103" s="1" t="s">
        <v>395</v>
      </c>
    </row>
    <row r="104" spans="3:12" x14ac:dyDescent="0.4">
      <c r="C104" s="2" t="s">
        <v>272</v>
      </c>
      <c r="D104" s="3" t="s">
        <v>72</v>
      </c>
      <c r="E104" s="33"/>
      <c r="F104" s="5"/>
      <c r="G104" s="6">
        <v>75</v>
      </c>
      <c r="H104" s="6">
        <v>21</v>
      </c>
      <c r="I104" s="6">
        <v>4</v>
      </c>
      <c r="J104" s="8"/>
      <c r="K104" s="8"/>
      <c r="L104" s="1" t="s">
        <v>395</v>
      </c>
    </row>
    <row r="105" spans="3:12" x14ac:dyDescent="0.4">
      <c r="C105" s="9" t="s">
        <v>273</v>
      </c>
      <c r="D105" s="9" t="s">
        <v>75</v>
      </c>
      <c r="E105" s="34"/>
      <c r="F105" s="10"/>
      <c r="G105" s="11">
        <v>78</v>
      </c>
      <c r="H105" s="11">
        <v>13</v>
      </c>
      <c r="I105" s="11">
        <v>9</v>
      </c>
      <c r="J105" s="12"/>
      <c r="K105" s="13"/>
      <c r="L105" s="1" t="s">
        <v>395</v>
      </c>
    </row>
    <row r="106" spans="3:12" x14ac:dyDescent="0.4">
      <c r="C106" s="2" t="s">
        <v>274</v>
      </c>
      <c r="D106" s="3" t="s">
        <v>72</v>
      </c>
      <c r="E106" s="33"/>
      <c r="F106" s="5"/>
      <c r="G106" s="6">
        <v>78</v>
      </c>
      <c r="H106" s="6">
        <v>13</v>
      </c>
      <c r="I106" s="6">
        <v>9</v>
      </c>
      <c r="J106" s="7"/>
      <c r="K106" s="8"/>
      <c r="L106" s="1" t="s">
        <v>395</v>
      </c>
    </row>
    <row r="107" spans="3:12" x14ac:dyDescent="0.4">
      <c r="C107" s="9" t="s">
        <v>275</v>
      </c>
      <c r="D107" s="9" t="s">
        <v>75</v>
      </c>
      <c r="E107" s="34"/>
      <c r="F107" s="10"/>
      <c r="G107" s="11">
        <v>80</v>
      </c>
      <c r="H107" s="11">
        <v>10</v>
      </c>
      <c r="I107" s="11">
        <v>10</v>
      </c>
      <c r="J107" s="12"/>
      <c r="K107" s="13"/>
      <c r="L107" s="1" t="s">
        <v>395</v>
      </c>
    </row>
    <row r="108" spans="3:12" x14ac:dyDescent="0.4">
      <c r="C108" s="2" t="s">
        <v>276</v>
      </c>
      <c r="D108" s="3" t="s">
        <v>277</v>
      </c>
      <c r="E108" s="33"/>
      <c r="F108" s="5"/>
      <c r="G108" s="6">
        <v>71</v>
      </c>
      <c r="H108" s="6">
        <v>24</v>
      </c>
      <c r="I108" s="6">
        <v>5</v>
      </c>
      <c r="J108" s="8"/>
      <c r="K108" s="8"/>
      <c r="L108" s="1" t="s">
        <v>404</v>
      </c>
    </row>
    <row r="109" spans="3:12" x14ac:dyDescent="0.4">
      <c r="C109" s="9" t="s">
        <v>278</v>
      </c>
      <c r="D109" s="9" t="s">
        <v>277</v>
      </c>
      <c r="E109" s="34"/>
      <c r="F109" s="10"/>
      <c r="G109" s="11">
        <v>67</v>
      </c>
      <c r="H109" s="11">
        <v>23</v>
      </c>
      <c r="I109" s="11">
        <v>10</v>
      </c>
      <c r="J109" s="13"/>
      <c r="K109" s="13"/>
      <c r="L109" s="1" t="s">
        <v>404</v>
      </c>
    </row>
    <row r="110" spans="3:12" x14ac:dyDescent="0.4">
      <c r="C110" s="2" t="s">
        <v>279</v>
      </c>
      <c r="D110" s="3" t="s">
        <v>277</v>
      </c>
      <c r="E110" s="33"/>
      <c r="F110" s="5"/>
      <c r="G110" s="6">
        <v>61</v>
      </c>
      <c r="H110" s="6">
        <v>29</v>
      </c>
      <c r="I110" s="6">
        <v>10</v>
      </c>
      <c r="J110" s="8"/>
      <c r="K110" s="8"/>
      <c r="L110" s="1" t="s">
        <v>404</v>
      </c>
    </row>
    <row r="111" spans="3:12" x14ac:dyDescent="0.4">
      <c r="C111" s="9" t="s">
        <v>84</v>
      </c>
      <c r="D111" s="9" t="s">
        <v>277</v>
      </c>
      <c r="E111" s="34"/>
      <c r="F111" s="10"/>
      <c r="G111" s="11">
        <v>69</v>
      </c>
      <c r="H111" s="11">
        <v>25</v>
      </c>
      <c r="I111" s="11">
        <v>6</v>
      </c>
      <c r="J111" s="13"/>
      <c r="K111" s="13"/>
      <c r="L111" s="1" t="s">
        <v>404</v>
      </c>
    </row>
    <row r="112" spans="3:12" x14ac:dyDescent="0.4">
      <c r="C112" s="2" t="s">
        <v>85</v>
      </c>
      <c r="D112" s="3" t="s">
        <v>277</v>
      </c>
      <c r="E112" s="33"/>
      <c r="F112" s="5"/>
      <c r="G112" s="6">
        <v>67</v>
      </c>
      <c r="H112" s="6">
        <v>26</v>
      </c>
      <c r="I112" s="6">
        <v>7</v>
      </c>
      <c r="J112" s="8"/>
      <c r="K112" s="8"/>
      <c r="L112" s="1" t="s">
        <v>404</v>
      </c>
    </row>
    <row r="113" spans="3:12" x14ac:dyDescent="0.4">
      <c r="C113" s="9" t="s">
        <v>222</v>
      </c>
      <c r="D113" s="9" t="s">
        <v>277</v>
      </c>
      <c r="E113" s="34"/>
      <c r="F113" s="10"/>
      <c r="G113" s="11">
        <v>79</v>
      </c>
      <c r="H113" s="11">
        <v>15</v>
      </c>
      <c r="I113" s="11">
        <v>6</v>
      </c>
      <c r="J113" s="13"/>
      <c r="K113" s="13"/>
      <c r="L113" s="1" t="s">
        <v>404</v>
      </c>
    </row>
    <row r="114" spans="3:12" x14ac:dyDescent="0.4">
      <c r="C114" s="2" t="s">
        <v>223</v>
      </c>
      <c r="D114" s="3" t="s">
        <v>280</v>
      </c>
      <c r="E114" s="33"/>
      <c r="F114" s="5"/>
      <c r="G114" s="6">
        <v>84</v>
      </c>
      <c r="H114" s="6">
        <v>14</v>
      </c>
      <c r="I114" s="6">
        <v>2</v>
      </c>
      <c r="J114" s="8"/>
      <c r="K114" s="8"/>
      <c r="L114" s="1" t="s">
        <v>404</v>
      </c>
    </row>
    <row r="115" spans="3:12" x14ac:dyDescent="0.4">
      <c r="C115" s="9" t="s">
        <v>281</v>
      </c>
      <c r="D115" s="9" t="s">
        <v>280</v>
      </c>
      <c r="E115" s="34"/>
      <c r="F115" s="10"/>
      <c r="G115" s="11">
        <v>83</v>
      </c>
      <c r="H115" s="11">
        <v>15</v>
      </c>
      <c r="I115" s="11">
        <v>2</v>
      </c>
      <c r="J115" s="13"/>
      <c r="K115" s="13"/>
      <c r="L115" s="1" t="s">
        <v>404</v>
      </c>
    </row>
    <row r="116" spans="3:12" x14ac:dyDescent="0.4">
      <c r="C116" s="2" t="s">
        <v>282</v>
      </c>
      <c r="D116" s="3" t="s">
        <v>283</v>
      </c>
      <c r="E116" s="33"/>
      <c r="F116" s="5"/>
      <c r="G116" s="6">
        <v>81</v>
      </c>
      <c r="H116" s="6">
        <v>16</v>
      </c>
      <c r="I116" s="6">
        <v>3</v>
      </c>
      <c r="J116" s="8"/>
      <c r="K116" s="8"/>
      <c r="L116" s="1" t="s">
        <v>404</v>
      </c>
    </row>
    <row r="117" spans="3:12" x14ac:dyDescent="0.4">
      <c r="C117" s="9" t="s">
        <v>284</v>
      </c>
      <c r="D117" s="9" t="s">
        <v>283</v>
      </c>
      <c r="E117" s="34"/>
      <c r="F117" s="10"/>
      <c r="G117" s="11">
        <v>65</v>
      </c>
      <c r="H117" s="11">
        <v>31</v>
      </c>
      <c r="I117" s="11">
        <v>4</v>
      </c>
      <c r="J117" s="13"/>
      <c r="K117" s="13"/>
      <c r="L117" s="1" t="s">
        <v>404</v>
      </c>
    </row>
    <row r="118" spans="3:12" x14ac:dyDescent="0.4">
      <c r="C118" s="2" t="s">
        <v>285</v>
      </c>
      <c r="D118" s="3" t="s">
        <v>286</v>
      </c>
      <c r="E118" s="33"/>
      <c r="F118" s="5"/>
      <c r="G118" s="6">
        <v>58</v>
      </c>
      <c r="H118" s="6">
        <v>29</v>
      </c>
      <c r="I118" s="6">
        <v>13</v>
      </c>
      <c r="J118" s="7"/>
      <c r="K118" s="8"/>
      <c r="L118" s="1" t="s">
        <v>393</v>
      </c>
    </row>
    <row r="119" spans="3:12" x14ac:dyDescent="0.4">
      <c r="C119" s="9" t="s">
        <v>287</v>
      </c>
      <c r="D119" s="9" t="s">
        <v>286</v>
      </c>
      <c r="E119" s="34"/>
      <c r="F119" s="10"/>
      <c r="G119" s="11">
        <v>39</v>
      </c>
      <c r="H119" s="11">
        <v>46</v>
      </c>
      <c r="I119" s="11">
        <v>15</v>
      </c>
      <c r="J119" s="12"/>
      <c r="K119" s="13"/>
      <c r="L119" s="1" t="s">
        <v>393</v>
      </c>
    </row>
    <row r="120" spans="3:12" x14ac:dyDescent="0.4">
      <c r="C120" s="2" t="s">
        <v>288</v>
      </c>
      <c r="D120" s="3" t="s">
        <v>286</v>
      </c>
      <c r="E120" s="33"/>
      <c r="F120" s="5"/>
      <c r="G120" s="6">
        <v>59</v>
      </c>
      <c r="H120" s="6">
        <v>25</v>
      </c>
      <c r="I120" s="6">
        <v>16</v>
      </c>
      <c r="J120" s="7"/>
      <c r="K120" s="8"/>
      <c r="L120" s="1" t="s">
        <v>393</v>
      </c>
    </row>
    <row r="121" spans="3:12" x14ac:dyDescent="0.4">
      <c r="C121" s="9" t="s">
        <v>289</v>
      </c>
      <c r="D121" s="9" t="s">
        <v>290</v>
      </c>
      <c r="E121" s="34"/>
      <c r="F121" s="10"/>
      <c r="G121" s="11">
        <v>60</v>
      </c>
      <c r="H121" s="11">
        <v>29</v>
      </c>
      <c r="I121" s="11">
        <v>11</v>
      </c>
      <c r="J121" s="12"/>
      <c r="K121" s="13"/>
      <c r="L121" s="1" t="s">
        <v>393</v>
      </c>
    </row>
    <row r="122" spans="3:12" x14ac:dyDescent="0.4">
      <c r="C122" s="2" t="s">
        <v>291</v>
      </c>
      <c r="D122" s="3" t="s">
        <v>286</v>
      </c>
      <c r="E122" s="33"/>
      <c r="F122" s="5"/>
      <c r="G122" s="6">
        <v>21</v>
      </c>
      <c r="H122" s="6">
        <v>62</v>
      </c>
      <c r="I122" s="6">
        <v>17</v>
      </c>
      <c r="J122" s="7"/>
      <c r="K122" s="8"/>
      <c r="L122" s="1" t="s">
        <v>393</v>
      </c>
    </row>
    <row r="124" spans="3:12" x14ac:dyDescent="0.4">
      <c r="C124" s="1" t="s">
        <v>292</v>
      </c>
    </row>
    <row r="125" spans="3:12" x14ac:dyDescent="0.4">
      <c r="C125" s="41" t="s">
        <v>0</v>
      </c>
      <c r="D125" s="41"/>
      <c r="E125" s="41" t="s">
        <v>1</v>
      </c>
      <c r="F125" s="41" t="s">
        <v>2</v>
      </c>
      <c r="G125" s="18" t="s">
        <v>3</v>
      </c>
      <c r="H125" s="18" t="s">
        <v>5</v>
      </c>
      <c r="I125" s="18" t="s">
        <v>6</v>
      </c>
      <c r="J125" s="18" t="s">
        <v>7</v>
      </c>
      <c r="K125" s="18" t="s">
        <v>9</v>
      </c>
      <c r="L125" s="42" t="s">
        <v>386</v>
      </c>
    </row>
    <row r="126" spans="3:12" x14ac:dyDescent="0.4">
      <c r="C126" s="41"/>
      <c r="D126" s="41"/>
      <c r="E126" s="41"/>
      <c r="F126" s="41"/>
      <c r="G126" s="18" t="s">
        <v>4</v>
      </c>
      <c r="H126" s="18" t="s">
        <v>4</v>
      </c>
      <c r="I126" s="18" t="s">
        <v>4</v>
      </c>
      <c r="J126" s="18" t="s">
        <v>8</v>
      </c>
      <c r="K126" s="18" t="s">
        <v>8</v>
      </c>
      <c r="L126" s="42"/>
    </row>
    <row r="127" spans="3:12" x14ac:dyDescent="0.4">
      <c r="C127" s="2" t="s">
        <v>203</v>
      </c>
      <c r="D127" s="3" t="s">
        <v>335</v>
      </c>
      <c r="E127" s="33"/>
      <c r="F127" s="5"/>
      <c r="G127" s="6">
        <v>92</v>
      </c>
      <c r="H127" s="6">
        <v>8</v>
      </c>
      <c r="I127" s="6">
        <v>0</v>
      </c>
      <c r="J127" s="8"/>
      <c r="K127" s="8"/>
      <c r="L127" s="1" t="s">
        <v>393</v>
      </c>
    </row>
    <row r="128" spans="3:12" x14ac:dyDescent="0.4">
      <c r="C128" s="9" t="s">
        <v>336</v>
      </c>
      <c r="D128" s="9" t="s">
        <v>335</v>
      </c>
      <c r="E128" s="34"/>
      <c r="F128" s="10"/>
      <c r="G128" s="11">
        <v>83</v>
      </c>
      <c r="H128" s="11">
        <v>14</v>
      </c>
      <c r="I128" s="11">
        <v>3</v>
      </c>
      <c r="J128" s="13"/>
      <c r="K128" s="13"/>
      <c r="L128" s="1" t="s">
        <v>393</v>
      </c>
    </row>
    <row r="129" spans="3:12" x14ac:dyDescent="0.4">
      <c r="C129" s="2" t="s">
        <v>337</v>
      </c>
      <c r="D129" s="3" t="s">
        <v>335</v>
      </c>
      <c r="E129" s="33"/>
      <c r="F129" s="5"/>
      <c r="G129" s="6">
        <v>70</v>
      </c>
      <c r="H129" s="6">
        <v>25</v>
      </c>
      <c r="I129" s="6">
        <v>5</v>
      </c>
      <c r="J129" s="8"/>
      <c r="K129" s="8"/>
      <c r="L129" s="1" t="s">
        <v>393</v>
      </c>
    </row>
    <row r="130" spans="3:12" x14ac:dyDescent="0.4">
      <c r="C130" s="9" t="s">
        <v>205</v>
      </c>
      <c r="D130" s="9" t="s">
        <v>335</v>
      </c>
      <c r="E130" s="34"/>
      <c r="F130" s="10"/>
      <c r="G130" s="11">
        <v>84</v>
      </c>
      <c r="H130" s="11">
        <v>12</v>
      </c>
      <c r="I130" s="11">
        <v>4</v>
      </c>
      <c r="J130" s="13"/>
      <c r="K130" s="13"/>
      <c r="L130" s="1" t="s">
        <v>393</v>
      </c>
    </row>
    <row r="131" spans="3:12" x14ac:dyDescent="0.4">
      <c r="C131" s="2" t="s">
        <v>338</v>
      </c>
      <c r="D131" s="3" t="s">
        <v>335</v>
      </c>
      <c r="E131" s="33"/>
      <c r="F131" s="5"/>
      <c r="G131" s="6">
        <v>81</v>
      </c>
      <c r="H131" s="6">
        <v>5</v>
      </c>
      <c r="I131" s="6">
        <v>14</v>
      </c>
      <c r="J131" s="8"/>
      <c r="K131" s="8"/>
      <c r="L131" s="1" t="s">
        <v>393</v>
      </c>
    </row>
    <row r="132" spans="3:12" x14ac:dyDescent="0.4">
      <c r="C132" s="9" t="s">
        <v>339</v>
      </c>
      <c r="D132" s="9" t="s">
        <v>335</v>
      </c>
      <c r="E132" s="34"/>
      <c r="F132" s="10"/>
      <c r="G132" s="11">
        <v>74</v>
      </c>
      <c r="H132" s="11">
        <v>12</v>
      </c>
      <c r="I132" s="11">
        <v>14</v>
      </c>
      <c r="J132" s="13"/>
      <c r="K132" s="13"/>
      <c r="L132" s="1" t="s">
        <v>393</v>
      </c>
    </row>
    <row r="133" spans="3:12" x14ac:dyDescent="0.4">
      <c r="C133" s="2" t="s">
        <v>340</v>
      </c>
      <c r="D133" s="3" t="s">
        <v>335</v>
      </c>
      <c r="E133" s="33"/>
      <c r="F133" s="5"/>
      <c r="G133" s="6">
        <v>65</v>
      </c>
      <c r="H133" s="6">
        <v>21</v>
      </c>
      <c r="I133" s="6">
        <v>14</v>
      </c>
      <c r="J133" s="8"/>
      <c r="K133" s="8"/>
      <c r="L133" s="1" t="s">
        <v>393</v>
      </c>
    </row>
    <row r="134" spans="3:12" x14ac:dyDescent="0.4">
      <c r="C134" s="9" t="s">
        <v>341</v>
      </c>
      <c r="D134" s="9" t="s">
        <v>335</v>
      </c>
      <c r="E134" s="34"/>
      <c r="F134" s="10"/>
      <c r="G134" s="11">
        <v>71</v>
      </c>
      <c r="H134" s="11">
        <v>15</v>
      </c>
      <c r="I134" s="11">
        <v>14</v>
      </c>
      <c r="J134" s="13"/>
      <c r="K134" s="13"/>
      <c r="L134" s="1" t="s">
        <v>393</v>
      </c>
    </row>
    <row r="135" spans="3:12" x14ac:dyDescent="0.4">
      <c r="C135" s="2" t="s">
        <v>342</v>
      </c>
      <c r="D135" s="3" t="s">
        <v>335</v>
      </c>
      <c r="E135" s="33"/>
      <c r="F135" s="5"/>
      <c r="G135" s="6">
        <v>77</v>
      </c>
      <c r="H135" s="6">
        <v>9</v>
      </c>
      <c r="I135" s="6">
        <v>14</v>
      </c>
      <c r="J135" s="8"/>
      <c r="K135" s="8"/>
      <c r="L135" s="1" t="s">
        <v>393</v>
      </c>
    </row>
    <row r="136" spans="3:12" x14ac:dyDescent="0.4">
      <c r="C136" s="9" t="s">
        <v>343</v>
      </c>
      <c r="D136" s="9" t="s">
        <v>91</v>
      </c>
      <c r="E136" s="34"/>
      <c r="F136" s="10"/>
      <c r="G136" s="11">
        <v>77</v>
      </c>
      <c r="H136" s="11">
        <v>20</v>
      </c>
      <c r="I136" s="11">
        <v>3</v>
      </c>
      <c r="J136" s="12"/>
      <c r="K136" s="13"/>
      <c r="L136" s="1" t="s">
        <v>393</v>
      </c>
    </row>
    <row r="137" spans="3:12" x14ac:dyDescent="0.4">
      <c r="C137" s="2" t="s">
        <v>344</v>
      </c>
      <c r="D137" s="3" t="s">
        <v>91</v>
      </c>
      <c r="E137" s="33"/>
      <c r="F137" s="5"/>
      <c r="G137" s="6">
        <v>46</v>
      </c>
      <c r="H137" s="6">
        <v>45</v>
      </c>
      <c r="I137" s="6">
        <v>9</v>
      </c>
      <c r="J137" s="7"/>
      <c r="K137" s="8"/>
      <c r="L137" s="1" t="s">
        <v>393</v>
      </c>
    </row>
    <row r="138" spans="3:12" x14ac:dyDescent="0.4">
      <c r="C138" s="9" t="s">
        <v>345</v>
      </c>
      <c r="D138" s="9" t="s">
        <v>335</v>
      </c>
      <c r="E138" s="34"/>
      <c r="F138" s="10"/>
      <c r="G138" s="11">
        <v>84</v>
      </c>
      <c r="H138" s="11">
        <v>7</v>
      </c>
      <c r="I138" s="11">
        <v>9</v>
      </c>
      <c r="J138" s="12"/>
      <c r="K138" s="13"/>
      <c r="L138" s="1" t="s">
        <v>393</v>
      </c>
    </row>
    <row r="139" spans="3:12" x14ac:dyDescent="0.4">
      <c r="C139" s="2" t="s">
        <v>346</v>
      </c>
      <c r="D139" s="3" t="s">
        <v>335</v>
      </c>
      <c r="E139" s="33"/>
      <c r="F139" s="5"/>
      <c r="G139" s="6">
        <v>58</v>
      </c>
      <c r="H139" s="6">
        <v>29</v>
      </c>
      <c r="I139" s="6">
        <v>13</v>
      </c>
      <c r="J139" s="7"/>
      <c r="K139" s="8"/>
      <c r="L139" s="1" t="s">
        <v>393</v>
      </c>
    </row>
    <row r="140" spans="3:12" x14ac:dyDescent="0.4">
      <c r="C140" s="9" t="s">
        <v>71</v>
      </c>
      <c r="D140" s="9" t="s">
        <v>347</v>
      </c>
      <c r="E140" s="34"/>
      <c r="F140" s="10"/>
      <c r="G140" s="11">
        <v>85</v>
      </c>
      <c r="H140" s="11">
        <v>12</v>
      </c>
      <c r="I140" s="11">
        <v>3</v>
      </c>
      <c r="J140" s="12"/>
      <c r="K140" s="13"/>
      <c r="L140" s="1" t="s">
        <v>388</v>
      </c>
    </row>
    <row r="141" spans="3:12" x14ac:dyDescent="0.4">
      <c r="C141" s="2" t="s">
        <v>73</v>
      </c>
      <c r="D141" s="3" t="s">
        <v>347</v>
      </c>
      <c r="E141" s="33"/>
      <c r="F141" s="5"/>
      <c r="G141" s="6">
        <v>68</v>
      </c>
      <c r="H141" s="6">
        <v>27</v>
      </c>
      <c r="I141" s="6">
        <v>5</v>
      </c>
      <c r="J141" s="7"/>
      <c r="K141" s="8"/>
      <c r="L141" s="1" t="s">
        <v>388</v>
      </c>
    </row>
    <row r="142" spans="3:12" x14ac:dyDescent="0.4">
      <c r="C142" s="9" t="s">
        <v>74</v>
      </c>
      <c r="D142" s="9" t="s">
        <v>347</v>
      </c>
      <c r="E142" s="34"/>
      <c r="F142" s="10"/>
      <c r="G142" s="11">
        <v>62</v>
      </c>
      <c r="H142" s="11">
        <v>29</v>
      </c>
      <c r="I142" s="11">
        <v>9</v>
      </c>
      <c r="J142" s="12"/>
      <c r="K142" s="13"/>
      <c r="L142" s="1" t="s">
        <v>388</v>
      </c>
    </row>
    <row r="143" spans="3:12" x14ac:dyDescent="0.4">
      <c r="C143" s="2" t="s">
        <v>156</v>
      </c>
      <c r="D143" s="3" t="s">
        <v>335</v>
      </c>
      <c r="E143" s="33"/>
      <c r="F143" s="5"/>
      <c r="G143" s="6">
        <v>54</v>
      </c>
      <c r="H143" s="6">
        <v>33</v>
      </c>
      <c r="I143" s="6">
        <v>13</v>
      </c>
      <c r="J143" s="7"/>
      <c r="K143" s="8"/>
      <c r="L143" s="1" t="s">
        <v>393</v>
      </c>
    </row>
    <row r="144" spans="3:12" x14ac:dyDescent="0.4">
      <c r="C144" s="9" t="s">
        <v>158</v>
      </c>
      <c r="D144" s="9" t="s">
        <v>348</v>
      </c>
      <c r="E144" s="34"/>
      <c r="F144" s="10"/>
      <c r="G144" s="11">
        <v>82</v>
      </c>
      <c r="H144" s="11">
        <v>11</v>
      </c>
      <c r="I144" s="11">
        <v>7</v>
      </c>
      <c r="J144" s="12"/>
      <c r="K144" s="13"/>
      <c r="L144" s="1" t="s">
        <v>388</v>
      </c>
    </row>
    <row r="145" spans="3:12" x14ac:dyDescent="0.4">
      <c r="C145" s="2" t="s">
        <v>349</v>
      </c>
      <c r="D145" s="3" t="s">
        <v>348</v>
      </c>
      <c r="E145" s="33"/>
      <c r="F145" s="5"/>
      <c r="G145" s="6">
        <v>76</v>
      </c>
      <c r="H145" s="6">
        <v>15</v>
      </c>
      <c r="I145" s="6">
        <v>9</v>
      </c>
      <c r="J145" s="7"/>
      <c r="K145" s="8"/>
      <c r="L145" s="1" t="s">
        <v>388</v>
      </c>
    </row>
    <row r="146" spans="3:12" x14ac:dyDescent="0.4">
      <c r="C146" s="9" t="s">
        <v>350</v>
      </c>
      <c r="D146" s="9" t="s">
        <v>348</v>
      </c>
      <c r="E146" s="34"/>
      <c r="F146" s="10"/>
      <c r="G146" s="11">
        <v>67</v>
      </c>
      <c r="H146" s="11">
        <v>20</v>
      </c>
      <c r="I146" s="11">
        <v>13</v>
      </c>
      <c r="J146" s="12"/>
      <c r="K146" s="13"/>
      <c r="L146" s="1" t="s">
        <v>388</v>
      </c>
    </row>
    <row r="147" spans="3:12" x14ac:dyDescent="0.4">
      <c r="C147" s="2" t="s">
        <v>351</v>
      </c>
      <c r="D147" s="3" t="s">
        <v>348</v>
      </c>
      <c r="E147" s="33"/>
      <c r="F147" s="5"/>
      <c r="G147" s="6">
        <v>54</v>
      </c>
      <c r="H147" s="6">
        <v>24</v>
      </c>
      <c r="I147" s="6">
        <v>22</v>
      </c>
      <c r="J147" s="7"/>
      <c r="K147" s="8"/>
      <c r="L147" s="1" t="s">
        <v>388</v>
      </c>
    </row>
    <row r="148" spans="3:12" x14ac:dyDescent="0.4">
      <c r="C148" s="9" t="s">
        <v>83</v>
      </c>
      <c r="D148" s="9" t="s">
        <v>352</v>
      </c>
      <c r="E148" s="34"/>
      <c r="F148" s="10"/>
      <c r="G148" s="11">
        <v>71</v>
      </c>
      <c r="H148" s="11">
        <v>19</v>
      </c>
      <c r="I148" s="11">
        <v>10</v>
      </c>
      <c r="J148" s="12"/>
      <c r="K148" s="13"/>
      <c r="L148" s="1" t="s">
        <v>388</v>
      </c>
    </row>
    <row r="149" spans="3:12" x14ac:dyDescent="0.4">
      <c r="C149" s="2" t="s">
        <v>84</v>
      </c>
      <c r="D149" s="3" t="s">
        <v>352</v>
      </c>
      <c r="E149" s="33"/>
      <c r="F149" s="5"/>
      <c r="G149" s="6">
        <v>57</v>
      </c>
      <c r="H149" s="6">
        <v>26</v>
      </c>
      <c r="I149" s="6">
        <v>17</v>
      </c>
      <c r="J149" s="7"/>
      <c r="K149" s="8"/>
      <c r="L149" s="1" t="s">
        <v>388</v>
      </c>
    </row>
    <row r="150" spans="3:12" x14ac:dyDescent="0.4">
      <c r="C150" s="9" t="s">
        <v>85</v>
      </c>
      <c r="D150" s="9" t="s">
        <v>352</v>
      </c>
      <c r="E150" s="34"/>
      <c r="F150" s="10"/>
      <c r="G150" s="11">
        <v>52</v>
      </c>
      <c r="H150" s="11">
        <v>22</v>
      </c>
      <c r="I150" s="11">
        <v>26</v>
      </c>
      <c r="J150" s="12"/>
      <c r="K150" s="13"/>
      <c r="L150" s="1" t="s">
        <v>388</v>
      </c>
    </row>
    <row r="151" spans="3:12" x14ac:dyDescent="0.4">
      <c r="C151" s="2" t="s">
        <v>86</v>
      </c>
      <c r="D151" s="3" t="s">
        <v>91</v>
      </c>
      <c r="E151" s="33"/>
      <c r="F151" s="5"/>
      <c r="G151" s="6">
        <v>84</v>
      </c>
      <c r="H151" s="6">
        <v>6</v>
      </c>
      <c r="I151" s="6">
        <v>10</v>
      </c>
      <c r="J151" s="7"/>
      <c r="K151" s="8"/>
      <c r="L151" s="1" t="s">
        <v>393</v>
      </c>
    </row>
    <row r="152" spans="3:12" x14ac:dyDescent="0.4">
      <c r="C152" s="9" t="s">
        <v>88</v>
      </c>
      <c r="D152" s="9" t="s">
        <v>91</v>
      </c>
      <c r="E152" s="34"/>
      <c r="F152" s="10"/>
      <c r="G152" s="11">
        <v>70</v>
      </c>
      <c r="H152" s="11">
        <v>22</v>
      </c>
      <c r="I152" s="11">
        <v>8</v>
      </c>
      <c r="J152" s="12"/>
      <c r="K152" s="13"/>
      <c r="L152" s="1" t="s">
        <v>393</v>
      </c>
    </row>
    <row r="153" spans="3:12" x14ac:dyDescent="0.4">
      <c r="C153" s="2" t="s">
        <v>89</v>
      </c>
      <c r="D153" s="3" t="s">
        <v>91</v>
      </c>
      <c r="E153" s="33"/>
      <c r="F153" s="5"/>
      <c r="G153" s="6">
        <v>53</v>
      </c>
      <c r="H153" s="6">
        <v>31</v>
      </c>
      <c r="I153" s="6">
        <v>16</v>
      </c>
      <c r="J153" s="7"/>
      <c r="K153" s="8"/>
      <c r="L153" s="1" t="s">
        <v>393</v>
      </c>
    </row>
    <row r="154" spans="3:12" x14ac:dyDescent="0.4">
      <c r="C154" s="9" t="s">
        <v>353</v>
      </c>
      <c r="D154" s="9" t="s">
        <v>91</v>
      </c>
      <c r="E154" s="34"/>
      <c r="F154" s="10"/>
      <c r="G154" s="11">
        <v>45</v>
      </c>
      <c r="H154" s="11">
        <v>32</v>
      </c>
      <c r="I154" s="11">
        <v>23</v>
      </c>
      <c r="J154" s="12"/>
      <c r="K154" s="13"/>
      <c r="L154" s="1" t="s">
        <v>393</v>
      </c>
    </row>
    <row r="155" spans="3:12" x14ac:dyDescent="0.4">
      <c r="C155" s="2" t="s">
        <v>354</v>
      </c>
      <c r="D155" s="3" t="s">
        <v>355</v>
      </c>
      <c r="E155" s="33"/>
      <c r="F155" s="5"/>
      <c r="G155" s="6">
        <v>54</v>
      </c>
      <c r="H155" s="6">
        <v>26</v>
      </c>
      <c r="I155" s="6">
        <v>20</v>
      </c>
      <c r="J155" s="7"/>
      <c r="K155" s="8"/>
      <c r="L155" s="1" t="s">
        <v>393</v>
      </c>
    </row>
    <row r="156" spans="3:12" x14ac:dyDescent="0.4">
      <c r="C156" s="9" t="s">
        <v>356</v>
      </c>
      <c r="D156" s="9" t="s">
        <v>357</v>
      </c>
      <c r="E156" s="34"/>
      <c r="F156" s="10"/>
      <c r="G156" s="11">
        <v>48</v>
      </c>
      <c r="H156" s="11">
        <v>26</v>
      </c>
      <c r="I156" s="11">
        <v>26</v>
      </c>
      <c r="J156" s="12"/>
      <c r="K156" s="13"/>
      <c r="L156" s="1" t="s">
        <v>393</v>
      </c>
    </row>
    <row r="157" spans="3:12" x14ac:dyDescent="0.4">
      <c r="C157" s="2" t="s">
        <v>358</v>
      </c>
      <c r="D157" s="3" t="s">
        <v>91</v>
      </c>
      <c r="E157" s="33"/>
      <c r="F157" s="5"/>
      <c r="G157" s="6">
        <v>56</v>
      </c>
      <c r="H157" s="6">
        <v>16</v>
      </c>
      <c r="I157" s="6">
        <v>28</v>
      </c>
      <c r="J157" s="7"/>
      <c r="K157" s="8"/>
      <c r="L157" s="1" t="s">
        <v>393</v>
      </c>
    </row>
    <row r="158" spans="3:12" x14ac:dyDescent="0.4">
      <c r="C158" s="9" t="s">
        <v>359</v>
      </c>
      <c r="D158" s="9" t="s">
        <v>360</v>
      </c>
      <c r="E158" s="34"/>
      <c r="F158" s="10"/>
      <c r="G158" s="11">
        <v>35</v>
      </c>
      <c r="H158" s="11">
        <v>21</v>
      </c>
      <c r="I158" s="11">
        <v>44</v>
      </c>
      <c r="J158" s="12"/>
      <c r="K158" s="13"/>
      <c r="L158" s="1" t="s">
        <v>393</v>
      </c>
    </row>
    <row r="159" spans="3:12" x14ac:dyDescent="0.4">
      <c r="C159" s="2" t="s">
        <v>361</v>
      </c>
      <c r="D159" s="3" t="s">
        <v>360</v>
      </c>
      <c r="E159" s="33"/>
      <c r="F159" s="5"/>
      <c r="G159" s="6">
        <v>28</v>
      </c>
      <c r="H159" s="6">
        <v>28</v>
      </c>
      <c r="I159" s="6">
        <v>44</v>
      </c>
      <c r="J159" s="7"/>
      <c r="K159" s="8"/>
      <c r="L159" s="1" t="s">
        <v>393</v>
      </c>
    </row>
    <row r="160" spans="3:12" x14ac:dyDescent="0.4">
      <c r="C160" s="9" t="s">
        <v>362</v>
      </c>
      <c r="D160" s="9" t="s">
        <v>360</v>
      </c>
      <c r="E160" s="34"/>
      <c r="F160" s="10"/>
      <c r="G160" s="11">
        <v>31</v>
      </c>
      <c r="H160" s="11">
        <v>25</v>
      </c>
      <c r="I160" s="11">
        <v>44</v>
      </c>
      <c r="J160" s="12"/>
      <c r="K160" s="13"/>
      <c r="L160" s="1" t="s">
        <v>393</v>
      </c>
    </row>
    <row r="162" spans="3:12" x14ac:dyDescent="0.4">
      <c r="C162" s="1" t="s">
        <v>465</v>
      </c>
    </row>
    <row r="163" spans="3:12" x14ac:dyDescent="0.4">
      <c r="C163" s="41" t="s">
        <v>0</v>
      </c>
      <c r="D163" s="41"/>
      <c r="E163" s="41" t="s">
        <v>1</v>
      </c>
      <c r="F163" s="41" t="s">
        <v>2</v>
      </c>
      <c r="G163" s="18" t="s">
        <v>3</v>
      </c>
      <c r="H163" s="18" t="s">
        <v>5</v>
      </c>
      <c r="I163" s="18" t="s">
        <v>6</v>
      </c>
      <c r="J163" s="18" t="s">
        <v>7</v>
      </c>
      <c r="K163" s="18" t="s">
        <v>9</v>
      </c>
      <c r="L163" s="42" t="s">
        <v>386</v>
      </c>
    </row>
    <row r="164" spans="3:12" x14ac:dyDescent="0.4">
      <c r="C164" s="41"/>
      <c r="D164" s="41"/>
      <c r="E164" s="41"/>
      <c r="F164" s="41"/>
      <c r="G164" s="18" t="s">
        <v>4</v>
      </c>
      <c r="H164" s="18" t="s">
        <v>4</v>
      </c>
      <c r="I164" s="18" t="s">
        <v>4</v>
      </c>
      <c r="J164" s="18" t="s">
        <v>8</v>
      </c>
      <c r="K164" s="18" t="s">
        <v>8</v>
      </c>
      <c r="L164" s="42"/>
    </row>
    <row r="165" spans="3:12" x14ac:dyDescent="0.4">
      <c r="C165" s="2" t="s">
        <v>203</v>
      </c>
      <c r="D165" s="3" t="s">
        <v>489</v>
      </c>
      <c r="E165" s="33"/>
      <c r="F165" s="5"/>
      <c r="G165" s="6">
        <v>73</v>
      </c>
      <c r="H165" s="6">
        <v>25</v>
      </c>
      <c r="I165" s="6">
        <v>2</v>
      </c>
      <c r="J165" s="8"/>
      <c r="K165" s="8"/>
      <c r="L165" s="1" t="s">
        <v>490</v>
      </c>
    </row>
    <row r="166" spans="3:12" x14ac:dyDescent="0.4">
      <c r="C166" s="9" t="s">
        <v>467</v>
      </c>
      <c r="D166" s="9" t="s">
        <v>466</v>
      </c>
      <c r="E166" s="34"/>
      <c r="F166" s="10"/>
      <c r="G166" s="11">
        <v>84</v>
      </c>
      <c r="H166" s="11">
        <v>14</v>
      </c>
      <c r="I166" s="11">
        <v>2</v>
      </c>
      <c r="J166" s="13"/>
      <c r="K166" s="13"/>
      <c r="L166" s="1" t="s">
        <v>490</v>
      </c>
    </row>
    <row r="167" spans="3:12" x14ac:dyDescent="0.4">
      <c r="C167" s="2" t="s">
        <v>468</v>
      </c>
      <c r="D167" s="3" t="s">
        <v>466</v>
      </c>
      <c r="E167" s="33"/>
      <c r="F167" s="5"/>
      <c r="G167" s="6">
        <v>91</v>
      </c>
      <c r="H167" s="6">
        <v>7</v>
      </c>
      <c r="I167" s="6">
        <v>2</v>
      </c>
      <c r="J167" s="8"/>
      <c r="K167" s="8"/>
      <c r="L167" s="1" t="s">
        <v>490</v>
      </c>
    </row>
    <row r="168" spans="3:12" x14ac:dyDescent="0.4">
      <c r="C168" s="9" t="s">
        <v>469</v>
      </c>
      <c r="D168" s="9" t="s">
        <v>466</v>
      </c>
      <c r="E168" s="34"/>
      <c r="F168" s="10"/>
      <c r="G168" s="11">
        <v>68</v>
      </c>
      <c r="H168" s="11">
        <v>29</v>
      </c>
      <c r="I168" s="11">
        <v>3</v>
      </c>
      <c r="J168" s="13"/>
      <c r="K168" s="13"/>
      <c r="L168" s="1" t="s">
        <v>490</v>
      </c>
    </row>
    <row r="169" spans="3:12" x14ac:dyDescent="0.4">
      <c r="C169" s="2" t="s">
        <v>470</v>
      </c>
      <c r="D169" s="3" t="s">
        <v>466</v>
      </c>
      <c r="E169" s="33"/>
      <c r="F169" s="5"/>
      <c r="G169" s="6">
        <v>77</v>
      </c>
      <c r="H169" s="6">
        <v>21</v>
      </c>
      <c r="I169" s="6">
        <v>2</v>
      </c>
      <c r="J169" s="8"/>
      <c r="K169" s="8"/>
      <c r="L169" s="1" t="s">
        <v>490</v>
      </c>
    </row>
    <row r="170" spans="3:12" x14ac:dyDescent="0.4">
      <c r="C170" s="9" t="s">
        <v>471</v>
      </c>
      <c r="D170" s="9" t="s">
        <v>466</v>
      </c>
      <c r="E170" s="34"/>
      <c r="F170" s="10"/>
      <c r="G170" s="11">
        <v>85</v>
      </c>
      <c r="H170" s="11">
        <v>13</v>
      </c>
      <c r="I170" s="11">
        <v>2</v>
      </c>
      <c r="J170" s="13"/>
      <c r="K170" s="13"/>
      <c r="L170" s="1" t="s">
        <v>490</v>
      </c>
    </row>
    <row r="171" spans="3:12" x14ac:dyDescent="0.4">
      <c r="C171" s="2" t="s">
        <v>472</v>
      </c>
      <c r="D171" s="3" t="s">
        <v>466</v>
      </c>
      <c r="E171" s="33"/>
      <c r="F171" s="5"/>
      <c r="G171" s="6">
        <v>92</v>
      </c>
      <c r="H171" s="6">
        <v>6</v>
      </c>
      <c r="I171" s="6">
        <v>2</v>
      </c>
      <c r="J171" s="8"/>
      <c r="K171" s="8"/>
      <c r="L171" s="1" t="s">
        <v>490</v>
      </c>
    </row>
    <row r="172" spans="3:12" x14ac:dyDescent="0.4">
      <c r="C172" s="9" t="s">
        <v>473</v>
      </c>
      <c r="D172" s="9" t="s">
        <v>466</v>
      </c>
      <c r="E172" s="34"/>
      <c r="F172" s="10"/>
      <c r="G172" s="11">
        <v>75</v>
      </c>
      <c r="H172" s="11">
        <v>22</v>
      </c>
      <c r="I172" s="11">
        <v>3</v>
      </c>
      <c r="J172" s="13"/>
      <c r="K172" s="13"/>
      <c r="L172" s="1" t="s">
        <v>490</v>
      </c>
    </row>
    <row r="173" spans="3:12" x14ac:dyDescent="0.4">
      <c r="C173" s="2" t="s">
        <v>474</v>
      </c>
      <c r="D173" s="3" t="s">
        <v>466</v>
      </c>
      <c r="E173" s="33"/>
      <c r="F173" s="5"/>
      <c r="G173" s="6">
        <v>88</v>
      </c>
      <c r="H173" s="6">
        <v>10</v>
      </c>
      <c r="I173" s="6">
        <v>2</v>
      </c>
      <c r="J173" s="8"/>
      <c r="K173" s="8"/>
      <c r="L173" s="1" t="s">
        <v>490</v>
      </c>
    </row>
    <row r="174" spans="3:12" x14ac:dyDescent="0.4">
      <c r="C174" s="9" t="s">
        <v>146</v>
      </c>
      <c r="D174" s="9" t="s">
        <v>491</v>
      </c>
      <c r="E174" s="34"/>
      <c r="F174" s="10"/>
      <c r="G174" s="11">
        <v>89</v>
      </c>
      <c r="H174" s="11">
        <v>11</v>
      </c>
      <c r="I174" s="11">
        <v>0</v>
      </c>
      <c r="J174" s="12"/>
      <c r="K174" s="13"/>
      <c r="L174" s="1" t="s">
        <v>395</v>
      </c>
    </row>
    <row r="175" spans="3:12" x14ac:dyDescent="0.4">
      <c r="C175" s="2" t="s">
        <v>147</v>
      </c>
      <c r="D175" s="3" t="s">
        <v>75</v>
      </c>
      <c r="E175" s="33"/>
      <c r="F175" s="5"/>
      <c r="G175" s="6">
        <v>93</v>
      </c>
      <c r="H175" s="6">
        <v>7</v>
      </c>
      <c r="I175" s="6">
        <v>0</v>
      </c>
      <c r="J175" s="7"/>
      <c r="K175" s="8"/>
      <c r="L175" s="1" t="s">
        <v>395</v>
      </c>
    </row>
    <row r="176" spans="3:12" x14ac:dyDescent="0.4">
      <c r="C176" s="9" t="s">
        <v>148</v>
      </c>
      <c r="D176" s="9" t="s">
        <v>75</v>
      </c>
      <c r="E176" s="34"/>
      <c r="F176" s="10"/>
      <c r="G176" s="11">
        <v>87</v>
      </c>
      <c r="H176" s="11">
        <v>13</v>
      </c>
      <c r="I176" s="11">
        <v>0</v>
      </c>
      <c r="J176" s="12"/>
      <c r="K176" s="13"/>
      <c r="L176" s="1" t="s">
        <v>395</v>
      </c>
    </row>
    <row r="177" spans="3:12" x14ac:dyDescent="0.4">
      <c r="C177" s="2" t="s">
        <v>71</v>
      </c>
      <c r="D177" s="3" t="s">
        <v>492</v>
      </c>
      <c r="E177" s="33"/>
      <c r="F177" s="5"/>
      <c r="G177" s="6">
        <v>73</v>
      </c>
      <c r="H177" s="6">
        <v>22</v>
      </c>
      <c r="I177" s="6">
        <v>5</v>
      </c>
      <c r="J177" s="7"/>
      <c r="K177" s="8"/>
      <c r="L177" s="1" t="s">
        <v>493</v>
      </c>
    </row>
    <row r="178" spans="3:12" x14ac:dyDescent="0.4">
      <c r="C178" s="9" t="s">
        <v>73</v>
      </c>
      <c r="D178" s="9" t="s">
        <v>475</v>
      </c>
      <c r="E178" s="34"/>
      <c r="F178" s="10"/>
      <c r="G178" s="11">
        <v>57</v>
      </c>
      <c r="H178" s="11">
        <v>37</v>
      </c>
      <c r="I178" s="11">
        <v>6</v>
      </c>
      <c r="J178" s="12"/>
      <c r="K178" s="13"/>
      <c r="L178" s="1" t="s">
        <v>493</v>
      </c>
    </row>
    <row r="179" spans="3:12" x14ac:dyDescent="0.4">
      <c r="C179" s="2" t="s">
        <v>156</v>
      </c>
      <c r="D179" s="3" t="s">
        <v>494</v>
      </c>
      <c r="E179" s="33"/>
      <c r="F179" s="5"/>
      <c r="G179" s="6">
        <v>85</v>
      </c>
      <c r="H179" s="6">
        <v>13</v>
      </c>
      <c r="I179" s="6">
        <v>2</v>
      </c>
      <c r="J179" s="7"/>
      <c r="K179" s="8"/>
      <c r="L179" s="1" t="s">
        <v>495</v>
      </c>
    </row>
    <row r="180" spans="3:12" x14ac:dyDescent="0.4">
      <c r="C180" s="9" t="s">
        <v>158</v>
      </c>
      <c r="D180" s="9" t="s">
        <v>286</v>
      </c>
      <c r="E180" s="34"/>
      <c r="F180" s="10"/>
      <c r="G180" s="11">
        <v>73</v>
      </c>
      <c r="H180" s="11">
        <v>25</v>
      </c>
      <c r="I180" s="11">
        <v>2</v>
      </c>
      <c r="J180" s="12"/>
      <c r="K180" s="13"/>
      <c r="L180" s="1" t="s">
        <v>495</v>
      </c>
    </row>
    <row r="181" spans="3:12" x14ac:dyDescent="0.4">
      <c r="C181" s="2" t="s">
        <v>349</v>
      </c>
      <c r="D181" s="3" t="s">
        <v>286</v>
      </c>
      <c r="E181" s="33"/>
      <c r="F181" s="5"/>
      <c r="G181" s="6">
        <v>61</v>
      </c>
      <c r="H181" s="6">
        <v>35</v>
      </c>
      <c r="I181" s="6">
        <v>4</v>
      </c>
      <c r="J181" s="7"/>
      <c r="K181" s="8"/>
      <c r="L181" s="1" t="s">
        <v>495</v>
      </c>
    </row>
    <row r="182" spans="3:12" x14ac:dyDescent="0.4">
      <c r="C182" s="9" t="s">
        <v>476</v>
      </c>
      <c r="D182" s="9" t="s">
        <v>496</v>
      </c>
      <c r="E182" s="34"/>
      <c r="F182" s="10"/>
      <c r="G182" s="11">
        <v>61</v>
      </c>
      <c r="H182" s="11">
        <v>37</v>
      </c>
      <c r="I182" s="11">
        <v>2</v>
      </c>
      <c r="J182" s="13"/>
      <c r="K182" s="13"/>
      <c r="L182" s="1" t="s">
        <v>497</v>
      </c>
    </row>
    <row r="183" spans="3:12" x14ac:dyDescent="0.4">
      <c r="C183" s="2" t="s">
        <v>477</v>
      </c>
      <c r="D183" s="3" t="s">
        <v>498</v>
      </c>
      <c r="E183" s="33"/>
      <c r="F183" s="5"/>
      <c r="G183" s="6">
        <v>45</v>
      </c>
      <c r="H183" s="6">
        <v>35</v>
      </c>
      <c r="I183" s="6">
        <v>20</v>
      </c>
      <c r="J183" s="7"/>
      <c r="K183" s="8"/>
      <c r="L183" s="1" t="s">
        <v>499</v>
      </c>
    </row>
    <row r="184" spans="3:12" x14ac:dyDescent="0.4">
      <c r="C184" s="9" t="s">
        <v>90</v>
      </c>
      <c r="D184" s="9" t="s">
        <v>500</v>
      </c>
      <c r="E184" s="34"/>
      <c r="F184" s="10"/>
      <c r="G184" s="11">
        <v>56</v>
      </c>
      <c r="H184" s="11">
        <v>39</v>
      </c>
      <c r="I184" s="11">
        <v>5</v>
      </c>
      <c r="J184" s="12"/>
      <c r="K184" s="13"/>
      <c r="L184" s="1" t="s">
        <v>505</v>
      </c>
    </row>
    <row r="185" spans="3:12" x14ac:dyDescent="0.4">
      <c r="C185" s="2" t="s">
        <v>478</v>
      </c>
      <c r="D185" s="3" t="s">
        <v>479</v>
      </c>
      <c r="E185" s="33"/>
      <c r="F185" s="5"/>
      <c r="G185" s="6">
        <v>48</v>
      </c>
      <c r="H185" s="6">
        <v>36</v>
      </c>
      <c r="I185" s="6">
        <v>16</v>
      </c>
      <c r="J185" s="7"/>
      <c r="K185" s="8"/>
      <c r="L185" s="1" t="s">
        <v>505</v>
      </c>
    </row>
    <row r="186" spans="3:12" x14ac:dyDescent="0.4">
      <c r="C186" s="9" t="s">
        <v>480</v>
      </c>
      <c r="D186" s="9" t="s">
        <v>479</v>
      </c>
      <c r="E186" s="34"/>
      <c r="F186" s="10"/>
      <c r="G186" s="11">
        <v>43</v>
      </c>
      <c r="H186" s="11">
        <v>38</v>
      </c>
      <c r="I186" s="11">
        <v>19</v>
      </c>
      <c r="J186" s="12"/>
      <c r="K186" s="13"/>
      <c r="L186" s="1" t="s">
        <v>505</v>
      </c>
    </row>
    <row r="187" spans="3:12" x14ac:dyDescent="0.4">
      <c r="C187" s="2" t="s">
        <v>481</v>
      </c>
      <c r="D187" s="3" t="s">
        <v>479</v>
      </c>
      <c r="E187" s="33"/>
      <c r="F187" s="5"/>
      <c r="G187" s="6">
        <v>40</v>
      </c>
      <c r="H187" s="6">
        <v>40</v>
      </c>
      <c r="I187" s="6">
        <v>20</v>
      </c>
      <c r="J187" s="7"/>
      <c r="K187" s="8"/>
      <c r="L187" s="1" t="s">
        <v>505</v>
      </c>
    </row>
    <row r="188" spans="3:12" x14ac:dyDescent="0.4">
      <c r="C188" s="9" t="s">
        <v>94</v>
      </c>
      <c r="D188" s="9" t="s">
        <v>501</v>
      </c>
      <c r="E188" s="34"/>
      <c r="F188" s="10"/>
      <c r="G188" s="11">
        <v>33</v>
      </c>
      <c r="H188" s="11">
        <v>36</v>
      </c>
      <c r="I188" s="11">
        <v>31</v>
      </c>
      <c r="J188" s="12"/>
      <c r="K188" s="13"/>
      <c r="L188" s="1" t="s">
        <v>502</v>
      </c>
    </row>
    <row r="189" spans="3:12" x14ac:dyDescent="0.4">
      <c r="C189" s="2" t="s">
        <v>483</v>
      </c>
      <c r="D189" s="3" t="s">
        <v>482</v>
      </c>
      <c r="E189" s="33"/>
      <c r="F189" s="5"/>
      <c r="G189" s="6">
        <v>29</v>
      </c>
      <c r="H189" s="6">
        <v>26</v>
      </c>
      <c r="I189" s="6">
        <v>45</v>
      </c>
      <c r="J189" s="7"/>
      <c r="K189" s="8"/>
      <c r="L189" s="1" t="s">
        <v>502</v>
      </c>
    </row>
    <row r="190" spans="3:12" x14ac:dyDescent="0.4">
      <c r="C190" s="9" t="s">
        <v>484</v>
      </c>
      <c r="D190" s="9" t="s">
        <v>482</v>
      </c>
      <c r="E190" s="34"/>
      <c r="F190" s="10"/>
      <c r="G190" s="11">
        <v>26</v>
      </c>
      <c r="H190" s="11">
        <v>27</v>
      </c>
      <c r="I190" s="11">
        <v>47</v>
      </c>
      <c r="J190" s="12"/>
      <c r="K190" s="13"/>
      <c r="L190" s="1" t="s">
        <v>502</v>
      </c>
    </row>
    <row r="191" spans="3:12" x14ac:dyDescent="0.4">
      <c r="C191" s="2" t="s">
        <v>485</v>
      </c>
      <c r="D191" s="3" t="s">
        <v>482</v>
      </c>
      <c r="E191" s="33"/>
      <c r="F191" s="5"/>
      <c r="G191" s="6">
        <v>25</v>
      </c>
      <c r="H191" s="6">
        <v>28</v>
      </c>
      <c r="I191" s="6">
        <v>47</v>
      </c>
      <c r="J191" s="7"/>
      <c r="K191" s="8"/>
      <c r="L191" s="1" t="s">
        <v>502</v>
      </c>
    </row>
    <row r="192" spans="3:12" x14ac:dyDescent="0.4">
      <c r="C192" s="9" t="s">
        <v>486</v>
      </c>
      <c r="D192" s="9" t="s">
        <v>503</v>
      </c>
      <c r="E192" s="34"/>
      <c r="F192" s="10"/>
      <c r="G192" s="11">
        <v>90</v>
      </c>
      <c r="H192" s="11">
        <v>4</v>
      </c>
      <c r="I192" s="11">
        <v>6</v>
      </c>
      <c r="J192" s="13"/>
      <c r="K192" s="13"/>
      <c r="L192" s="1" t="s">
        <v>504</v>
      </c>
    </row>
    <row r="193" spans="3:12" x14ac:dyDescent="0.4">
      <c r="C193" s="2" t="s">
        <v>488</v>
      </c>
      <c r="D193" s="3" t="s">
        <v>487</v>
      </c>
      <c r="E193" s="33"/>
      <c r="F193" s="5"/>
      <c r="G193" s="6">
        <v>51</v>
      </c>
      <c r="H193" s="6">
        <v>31</v>
      </c>
      <c r="I193" s="6">
        <v>18</v>
      </c>
      <c r="J193" s="8"/>
      <c r="K193" s="8"/>
      <c r="L193" s="1" t="s">
        <v>504</v>
      </c>
    </row>
    <row r="194" spans="3:12" x14ac:dyDescent="0.4">
      <c r="C194" s="9" t="s">
        <v>98</v>
      </c>
      <c r="D194" s="9" t="s">
        <v>487</v>
      </c>
      <c r="E194" s="34"/>
      <c r="F194" s="10"/>
      <c r="G194" s="11">
        <v>15</v>
      </c>
      <c r="H194" s="11">
        <v>43</v>
      </c>
      <c r="I194" s="11">
        <v>42</v>
      </c>
      <c r="J194" s="13"/>
      <c r="K194" s="13"/>
      <c r="L194" s="1" t="s">
        <v>504</v>
      </c>
    </row>
    <row r="196" spans="3:12" x14ac:dyDescent="0.4">
      <c r="C196" s="1" t="s">
        <v>560</v>
      </c>
    </row>
    <row r="197" spans="3:12" x14ac:dyDescent="0.4">
      <c r="C197" s="41" t="s">
        <v>0</v>
      </c>
      <c r="D197" s="41"/>
      <c r="E197" s="41" t="s">
        <v>1</v>
      </c>
      <c r="F197" s="41" t="s">
        <v>2</v>
      </c>
      <c r="G197" s="29" t="s">
        <v>3</v>
      </c>
      <c r="H197" s="29" t="s">
        <v>5</v>
      </c>
      <c r="I197" s="29" t="s">
        <v>6</v>
      </c>
      <c r="J197" s="29" t="s">
        <v>7</v>
      </c>
      <c r="K197" s="29" t="s">
        <v>9</v>
      </c>
      <c r="L197" s="42" t="s">
        <v>386</v>
      </c>
    </row>
    <row r="198" spans="3:12" x14ac:dyDescent="0.4">
      <c r="C198" s="41"/>
      <c r="D198" s="41"/>
      <c r="E198" s="41"/>
      <c r="F198" s="41"/>
      <c r="G198" s="29" t="s">
        <v>4</v>
      </c>
      <c r="H198" s="29" t="s">
        <v>4</v>
      </c>
      <c r="I198" s="29" t="s">
        <v>4</v>
      </c>
      <c r="J198" s="29" t="s">
        <v>8</v>
      </c>
      <c r="K198" s="29" t="s">
        <v>8</v>
      </c>
      <c r="L198" s="42"/>
    </row>
    <row r="199" spans="3:12" x14ac:dyDescent="0.4">
      <c r="C199" s="2" t="s">
        <v>203</v>
      </c>
      <c r="D199" s="3" t="s">
        <v>567</v>
      </c>
      <c r="E199" s="33"/>
      <c r="F199" s="5"/>
      <c r="G199" s="6">
        <v>60</v>
      </c>
      <c r="H199" s="6">
        <v>37</v>
      </c>
      <c r="I199" s="6">
        <v>3</v>
      </c>
      <c r="J199" s="8"/>
      <c r="K199" s="8"/>
      <c r="L199" s="1" t="s">
        <v>586</v>
      </c>
    </row>
    <row r="200" spans="3:12" x14ac:dyDescent="0.4">
      <c r="C200" s="9" t="s">
        <v>204</v>
      </c>
      <c r="D200" s="9" t="s">
        <v>567</v>
      </c>
      <c r="E200" s="34"/>
      <c r="F200" s="10"/>
      <c r="G200" s="11">
        <v>55</v>
      </c>
      <c r="H200" s="11">
        <v>38</v>
      </c>
      <c r="I200" s="11">
        <v>7</v>
      </c>
      <c r="J200" s="13"/>
      <c r="K200" s="13"/>
      <c r="L200" s="1" t="s">
        <v>586</v>
      </c>
    </row>
    <row r="201" spans="3:12" x14ac:dyDescent="0.4">
      <c r="C201" s="2" t="s">
        <v>568</v>
      </c>
      <c r="D201" s="3" t="s">
        <v>569</v>
      </c>
      <c r="E201" s="33"/>
      <c r="F201" s="5"/>
      <c r="G201" s="6">
        <v>86</v>
      </c>
      <c r="H201" s="6">
        <v>6</v>
      </c>
      <c r="I201" s="6">
        <v>8</v>
      </c>
      <c r="J201" s="7"/>
      <c r="K201" s="8"/>
      <c r="L201" s="1" t="s">
        <v>587</v>
      </c>
    </row>
    <row r="202" spans="3:12" x14ac:dyDescent="0.4">
      <c r="C202" s="9" t="s">
        <v>570</v>
      </c>
      <c r="D202" s="9" t="s">
        <v>569</v>
      </c>
      <c r="E202" s="34"/>
      <c r="F202" s="10"/>
      <c r="G202" s="11">
        <v>82</v>
      </c>
      <c r="H202" s="11">
        <v>10</v>
      </c>
      <c r="I202" s="11">
        <v>8</v>
      </c>
      <c r="J202" s="12"/>
      <c r="K202" s="13"/>
      <c r="L202" s="1" t="s">
        <v>587</v>
      </c>
    </row>
    <row r="203" spans="3:12" x14ac:dyDescent="0.4">
      <c r="C203" s="2" t="s">
        <v>571</v>
      </c>
      <c r="D203" s="3" t="s">
        <v>572</v>
      </c>
      <c r="E203" s="33"/>
      <c r="F203" s="5"/>
      <c r="G203" s="6">
        <v>55</v>
      </c>
      <c r="H203" s="6">
        <v>30</v>
      </c>
      <c r="I203" s="6">
        <v>15</v>
      </c>
      <c r="J203" s="7"/>
      <c r="K203" s="8"/>
      <c r="L203" s="1" t="s">
        <v>588</v>
      </c>
    </row>
    <row r="204" spans="3:12" x14ac:dyDescent="0.4">
      <c r="C204" s="9" t="s">
        <v>573</v>
      </c>
      <c r="D204" s="9" t="s">
        <v>574</v>
      </c>
      <c r="E204" s="34"/>
      <c r="F204" s="10"/>
      <c r="G204" s="11">
        <v>50</v>
      </c>
      <c r="H204" s="11">
        <v>38</v>
      </c>
      <c r="I204" s="11">
        <v>12</v>
      </c>
      <c r="J204" s="12"/>
      <c r="K204" s="13"/>
      <c r="L204" s="1" t="s">
        <v>588</v>
      </c>
    </row>
    <row r="205" spans="3:12" x14ac:dyDescent="0.4">
      <c r="C205" s="2" t="s">
        <v>71</v>
      </c>
      <c r="D205" s="3" t="s">
        <v>72</v>
      </c>
      <c r="E205" s="33"/>
      <c r="F205" s="5"/>
      <c r="G205" s="6">
        <v>95</v>
      </c>
      <c r="H205" s="6">
        <v>5</v>
      </c>
      <c r="I205" s="6">
        <v>0</v>
      </c>
      <c r="J205" s="7"/>
      <c r="K205" s="8"/>
      <c r="L205" s="1" t="s">
        <v>395</v>
      </c>
    </row>
    <row r="206" spans="3:12" x14ac:dyDescent="0.4">
      <c r="C206" s="9" t="s">
        <v>73</v>
      </c>
      <c r="D206" s="9" t="s">
        <v>75</v>
      </c>
      <c r="E206" s="34"/>
      <c r="F206" s="10"/>
      <c r="G206" s="11">
        <v>95</v>
      </c>
      <c r="H206" s="11">
        <v>4</v>
      </c>
      <c r="I206" s="11">
        <v>1</v>
      </c>
      <c r="J206" s="12"/>
      <c r="K206" s="13"/>
      <c r="L206" s="1" t="s">
        <v>395</v>
      </c>
    </row>
    <row r="207" spans="3:12" x14ac:dyDescent="0.4">
      <c r="C207" s="2" t="s">
        <v>74</v>
      </c>
      <c r="D207" s="3" t="s">
        <v>72</v>
      </c>
      <c r="E207" s="33"/>
      <c r="F207" s="5"/>
      <c r="G207" s="6">
        <v>92</v>
      </c>
      <c r="H207" s="6">
        <v>8</v>
      </c>
      <c r="I207" s="6">
        <v>0</v>
      </c>
      <c r="J207" s="7"/>
      <c r="K207" s="8"/>
      <c r="L207" s="1" t="s">
        <v>395</v>
      </c>
    </row>
    <row r="208" spans="3:12" x14ac:dyDescent="0.4">
      <c r="C208" s="9" t="s">
        <v>76</v>
      </c>
      <c r="D208" s="9" t="s">
        <v>75</v>
      </c>
      <c r="E208" s="34"/>
      <c r="F208" s="10"/>
      <c r="G208" s="11">
        <v>88</v>
      </c>
      <c r="H208" s="11">
        <v>11</v>
      </c>
      <c r="I208" s="11">
        <v>1</v>
      </c>
      <c r="J208" s="12"/>
      <c r="K208" s="13"/>
      <c r="L208" s="1" t="s">
        <v>395</v>
      </c>
    </row>
    <row r="209" spans="3:12" x14ac:dyDescent="0.4">
      <c r="C209" s="2" t="s">
        <v>156</v>
      </c>
      <c r="D209" s="3" t="s">
        <v>575</v>
      </c>
      <c r="E209" s="33"/>
      <c r="F209" s="5"/>
      <c r="G209" s="6">
        <v>86</v>
      </c>
      <c r="H209" s="6">
        <v>12</v>
      </c>
      <c r="I209" s="6">
        <v>2</v>
      </c>
      <c r="J209" s="7"/>
      <c r="K209" s="8"/>
      <c r="L209" s="1" t="s">
        <v>589</v>
      </c>
    </row>
    <row r="210" spans="3:12" x14ac:dyDescent="0.4">
      <c r="C210" s="9" t="s">
        <v>158</v>
      </c>
      <c r="D210" s="9" t="s">
        <v>575</v>
      </c>
      <c r="E210" s="34"/>
      <c r="F210" s="10"/>
      <c r="G210" s="11">
        <v>79</v>
      </c>
      <c r="H210" s="11">
        <v>16</v>
      </c>
      <c r="I210" s="11">
        <v>5</v>
      </c>
      <c r="J210" s="12"/>
      <c r="K210" s="13"/>
      <c r="L210" s="1" t="s">
        <v>589</v>
      </c>
    </row>
    <row r="211" spans="3:12" x14ac:dyDescent="0.4">
      <c r="C211" s="2" t="s">
        <v>576</v>
      </c>
      <c r="D211" s="3" t="s">
        <v>577</v>
      </c>
      <c r="E211" s="33"/>
      <c r="F211" s="5"/>
      <c r="G211" s="6">
        <v>47</v>
      </c>
      <c r="H211" s="6">
        <v>42</v>
      </c>
      <c r="I211" s="6">
        <v>11</v>
      </c>
      <c r="J211" s="7"/>
      <c r="K211" s="8"/>
      <c r="L211" s="1" t="s">
        <v>589</v>
      </c>
    </row>
    <row r="212" spans="3:12" x14ac:dyDescent="0.4">
      <c r="C212" s="9" t="s">
        <v>578</v>
      </c>
      <c r="D212" s="9" t="s">
        <v>577</v>
      </c>
      <c r="E212" s="34"/>
      <c r="F212" s="10"/>
      <c r="G212" s="11">
        <v>80</v>
      </c>
      <c r="H212" s="11">
        <v>1</v>
      </c>
      <c r="I212" s="11">
        <v>19</v>
      </c>
      <c r="J212" s="12"/>
      <c r="K212" s="13"/>
      <c r="L212" s="1" t="s">
        <v>589</v>
      </c>
    </row>
    <row r="213" spans="3:12" x14ac:dyDescent="0.4">
      <c r="C213" s="2" t="s">
        <v>579</v>
      </c>
      <c r="D213" s="3" t="s">
        <v>577</v>
      </c>
      <c r="E213" s="33"/>
      <c r="F213" s="5"/>
      <c r="G213" s="6">
        <v>41</v>
      </c>
      <c r="H213" s="6">
        <v>40</v>
      </c>
      <c r="I213" s="6">
        <v>19</v>
      </c>
      <c r="J213" s="7"/>
      <c r="K213" s="8"/>
      <c r="L213" s="1" t="s">
        <v>589</v>
      </c>
    </row>
    <row r="214" spans="3:12" x14ac:dyDescent="0.4">
      <c r="C214" s="9" t="s">
        <v>580</v>
      </c>
      <c r="D214" s="9" t="s">
        <v>577</v>
      </c>
      <c r="E214" s="34"/>
      <c r="F214" s="10"/>
      <c r="G214" s="11">
        <v>73</v>
      </c>
      <c r="H214" s="11">
        <v>8</v>
      </c>
      <c r="I214" s="11">
        <v>19</v>
      </c>
      <c r="J214" s="12"/>
      <c r="K214" s="13"/>
      <c r="L214" s="1" t="s">
        <v>589</v>
      </c>
    </row>
    <row r="215" spans="3:12" x14ac:dyDescent="0.4">
      <c r="C215" s="2" t="s">
        <v>83</v>
      </c>
      <c r="D215" s="3" t="s">
        <v>581</v>
      </c>
      <c r="E215" s="33"/>
      <c r="F215" s="5"/>
      <c r="G215" s="6">
        <v>81</v>
      </c>
      <c r="H215" s="6">
        <v>14</v>
      </c>
      <c r="I215" s="6">
        <v>5</v>
      </c>
      <c r="J215" s="8"/>
      <c r="K215" s="8"/>
      <c r="L215" s="1" t="s">
        <v>590</v>
      </c>
    </row>
    <row r="216" spans="3:12" x14ac:dyDescent="0.4">
      <c r="C216" s="9" t="s">
        <v>84</v>
      </c>
      <c r="D216" s="9" t="s">
        <v>581</v>
      </c>
      <c r="E216" s="34"/>
      <c r="F216" s="10"/>
      <c r="G216" s="11">
        <v>12</v>
      </c>
      <c r="H216" s="11">
        <v>54</v>
      </c>
      <c r="I216" s="11">
        <v>34</v>
      </c>
      <c r="J216" s="13"/>
      <c r="K216" s="13"/>
      <c r="L216" s="1" t="s">
        <v>590</v>
      </c>
    </row>
    <row r="217" spans="3:12" x14ac:dyDescent="0.4">
      <c r="C217" s="2" t="s">
        <v>85</v>
      </c>
      <c r="D217" s="3" t="s">
        <v>581</v>
      </c>
      <c r="E217" s="33"/>
      <c r="F217" s="5"/>
      <c r="G217" s="6">
        <v>48</v>
      </c>
      <c r="H217" s="6">
        <v>36</v>
      </c>
      <c r="I217" s="6">
        <v>16</v>
      </c>
      <c r="J217" s="8"/>
      <c r="K217" s="8"/>
      <c r="L217" s="1" t="s">
        <v>590</v>
      </c>
    </row>
    <row r="218" spans="3:12" x14ac:dyDescent="0.4">
      <c r="C218" s="9" t="s">
        <v>86</v>
      </c>
      <c r="D218" s="9" t="s">
        <v>487</v>
      </c>
      <c r="E218" s="34"/>
      <c r="F218" s="10"/>
      <c r="G218" s="11">
        <v>89</v>
      </c>
      <c r="H218" s="11">
        <v>4</v>
      </c>
      <c r="I218" s="11">
        <v>7</v>
      </c>
      <c r="J218" s="12"/>
      <c r="K218" s="13"/>
      <c r="L218" s="1" t="s">
        <v>591</v>
      </c>
    </row>
    <row r="219" spans="3:12" x14ac:dyDescent="0.4">
      <c r="C219" s="2" t="s">
        <v>582</v>
      </c>
      <c r="D219" s="3" t="s">
        <v>487</v>
      </c>
      <c r="E219" s="33"/>
      <c r="F219" s="5"/>
      <c r="G219" s="6">
        <v>62</v>
      </c>
      <c r="H219" s="6">
        <v>23</v>
      </c>
      <c r="I219" s="6">
        <v>15</v>
      </c>
      <c r="J219" s="7"/>
      <c r="K219" s="8"/>
      <c r="L219" s="1" t="s">
        <v>591</v>
      </c>
    </row>
    <row r="220" spans="3:12" x14ac:dyDescent="0.4">
      <c r="C220" s="9" t="s">
        <v>583</v>
      </c>
      <c r="D220" s="9" t="s">
        <v>487</v>
      </c>
      <c r="E220" s="34"/>
      <c r="F220" s="10"/>
      <c r="G220" s="11">
        <v>48</v>
      </c>
      <c r="H220" s="11">
        <v>29</v>
      </c>
      <c r="I220" s="11">
        <v>23</v>
      </c>
      <c r="J220" s="12"/>
      <c r="K220" s="13"/>
      <c r="L220" s="1" t="s">
        <v>591</v>
      </c>
    </row>
    <row r="221" spans="3:12" x14ac:dyDescent="0.4">
      <c r="C221" s="2" t="s">
        <v>584</v>
      </c>
      <c r="D221" s="3" t="s">
        <v>487</v>
      </c>
      <c r="E221" s="33"/>
      <c r="F221" s="5"/>
      <c r="G221" s="6">
        <v>48</v>
      </c>
      <c r="H221" s="6">
        <v>28</v>
      </c>
      <c r="I221" s="6">
        <v>24</v>
      </c>
      <c r="J221" s="7"/>
      <c r="K221" s="8"/>
      <c r="L221" s="1" t="s">
        <v>591</v>
      </c>
    </row>
    <row r="222" spans="3:12" x14ac:dyDescent="0.4">
      <c r="C222" s="9" t="s">
        <v>89</v>
      </c>
      <c r="D222" s="9" t="s">
        <v>585</v>
      </c>
      <c r="E222" s="34"/>
      <c r="F222" s="10"/>
      <c r="G222" s="11">
        <v>16</v>
      </c>
      <c r="H222" s="11">
        <v>32</v>
      </c>
      <c r="I222" s="11">
        <v>52</v>
      </c>
      <c r="J222" s="12"/>
      <c r="K222" s="13"/>
      <c r="L222" s="1" t="s">
        <v>591</v>
      </c>
    </row>
    <row r="224" spans="3:12" x14ac:dyDescent="0.4">
      <c r="C224" s="1" t="s">
        <v>596</v>
      </c>
    </row>
    <row r="225" spans="3:12" x14ac:dyDescent="0.4">
      <c r="C225" s="41" t="s">
        <v>0</v>
      </c>
      <c r="D225" s="41"/>
      <c r="E225" s="41" t="s">
        <v>1</v>
      </c>
      <c r="F225" s="41" t="s">
        <v>2</v>
      </c>
      <c r="G225" s="37" t="s">
        <v>3</v>
      </c>
      <c r="H225" s="37" t="s">
        <v>5</v>
      </c>
      <c r="I225" s="37" t="s">
        <v>6</v>
      </c>
      <c r="J225" s="37" t="s">
        <v>7</v>
      </c>
      <c r="K225" s="37" t="s">
        <v>9</v>
      </c>
      <c r="L225" s="42" t="s">
        <v>386</v>
      </c>
    </row>
    <row r="226" spans="3:12" x14ac:dyDescent="0.4">
      <c r="C226" s="41"/>
      <c r="D226" s="41"/>
      <c r="E226" s="41"/>
      <c r="F226" s="41"/>
      <c r="G226" s="37" t="s">
        <v>4</v>
      </c>
      <c r="H226" s="37" t="s">
        <v>4</v>
      </c>
      <c r="I226" s="37" t="s">
        <v>4</v>
      </c>
      <c r="J226" s="37" t="s">
        <v>8</v>
      </c>
      <c r="K226" s="37" t="s">
        <v>8</v>
      </c>
      <c r="L226" s="42"/>
    </row>
    <row r="227" spans="3:12" x14ac:dyDescent="0.4">
      <c r="C227" s="2" t="s">
        <v>65</v>
      </c>
      <c r="D227" s="3" t="s">
        <v>639</v>
      </c>
      <c r="E227" s="33"/>
      <c r="F227" s="5"/>
      <c r="G227" s="6">
        <v>96</v>
      </c>
      <c r="H227" s="6">
        <v>2</v>
      </c>
      <c r="I227" s="6">
        <v>2</v>
      </c>
      <c r="J227" s="8"/>
      <c r="K227" s="8"/>
      <c r="L227" s="1" t="s">
        <v>640</v>
      </c>
    </row>
    <row r="228" spans="3:12" x14ac:dyDescent="0.4">
      <c r="C228" s="9" t="s">
        <v>67</v>
      </c>
      <c r="D228" s="9" t="s">
        <v>639</v>
      </c>
      <c r="E228" s="34"/>
      <c r="F228" s="10"/>
      <c r="G228" s="11">
        <v>93</v>
      </c>
      <c r="H228" s="11">
        <v>5</v>
      </c>
      <c r="I228" s="11">
        <v>2</v>
      </c>
      <c r="J228" s="13"/>
      <c r="K228" s="13"/>
      <c r="L228" s="1" t="s">
        <v>640</v>
      </c>
    </row>
    <row r="229" spans="3:12" x14ac:dyDescent="0.4">
      <c r="C229" s="2" t="s">
        <v>68</v>
      </c>
      <c r="D229" s="3" t="s">
        <v>639</v>
      </c>
      <c r="E229" s="33"/>
      <c r="F229" s="5"/>
      <c r="G229" s="6">
        <v>88</v>
      </c>
      <c r="H229" s="6">
        <v>10</v>
      </c>
      <c r="I229" s="6">
        <v>2</v>
      </c>
      <c r="J229" s="8"/>
      <c r="K229" s="8"/>
      <c r="L229" s="1" t="s">
        <v>640</v>
      </c>
    </row>
    <row r="230" spans="3:12" x14ac:dyDescent="0.4">
      <c r="C230" s="9" t="s">
        <v>146</v>
      </c>
      <c r="D230" s="9" t="s">
        <v>72</v>
      </c>
      <c r="E230" s="34"/>
      <c r="F230" s="10"/>
      <c r="G230" s="11">
        <v>95</v>
      </c>
      <c r="H230" s="11">
        <v>5</v>
      </c>
      <c r="I230" s="11">
        <v>0</v>
      </c>
      <c r="J230" s="12"/>
      <c r="K230" s="13"/>
      <c r="L230" s="1" t="s">
        <v>395</v>
      </c>
    </row>
    <row r="231" spans="3:12" x14ac:dyDescent="0.4">
      <c r="C231" s="2" t="s">
        <v>147</v>
      </c>
      <c r="D231" s="3" t="s">
        <v>75</v>
      </c>
      <c r="E231" s="33"/>
      <c r="F231" s="5"/>
      <c r="G231" s="6">
        <v>92</v>
      </c>
      <c r="H231" s="6">
        <v>8</v>
      </c>
      <c r="I231" s="6">
        <v>0</v>
      </c>
      <c r="J231" s="7"/>
      <c r="K231" s="8"/>
      <c r="L231" s="1" t="s">
        <v>395</v>
      </c>
    </row>
    <row r="232" spans="3:12" x14ac:dyDescent="0.4">
      <c r="C232" s="9" t="s">
        <v>148</v>
      </c>
      <c r="D232" s="9" t="s">
        <v>639</v>
      </c>
      <c r="E232" s="34"/>
      <c r="F232" s="10"/>
      <c r="G232" s="11">
        <v>96</v>
      </c>
      <c r="H232" s="11">
        <v>3</v>
      </c>
      <c r="I232" s="11">
        <v>1</v>
      </c>
      <c r="J232" s="12"/>
      <c r="K232" s="13"/>
      <c r="L232" s="1" t="s">
        <v>640</v>
      </c>
    </row>
    <row r="233" spans="3:12" x14ac:dyDescent="0.4">
      <c r="C233" s="2" t="s">
        <v>149</v>
      </c>
      <c r="D233" s="3" t="s">
        <v>639</v>
      </c>
      <c r="E233" s="33"/>
      <c r="F233" s="5"/>
      <c r="G233" s="6">
        <v>77</v>
      </c>
      <c r="H233" s="6">
        <v>22</v>
      </c>
      <c r="I233" s="6">
        <v>1</v>
      </c>
      <c r="J233" s="7"/>
      <c r="K233" s="8"/>
      <c r="L233" s="1" t="s">
        <v>640</v>
      </c>
    </row>
    <row r="234" spans="3:12" x14ac:dyDescent="0.4">
      <c r="C234" s="9" t="s">
        <v>71</v>
      </c>
      <c r="D234" s="9" t="s">
        <v>355</v>
      </c>
      <c r="E234" s="34"/>
      <c r="F234" s="10"/>
      <c r="G234" s="11">
        <v>86</v>
      </c>
      <c r="H234" s="11">
        <v>13</v>
      </c>
      <c r="I234" s="11">
        <v>1</v>
      </c>
      <c r="J234" s="12"/>
      <c r="K234" s="13"/>
      <c r="L234" s="1" t="s">
        <v>495</v>
      </c>
    </row>
    <row r="235" spans="3:12" x14ac:dyDescent="0.4">
      <c r="C235" s="2" t="s">
        <v>73</v>
      </c>
      <c r="D235" s="3" t="s">
        <v>286</v>
      </c>
      <c r="E235" s="33"/>
      <c r="F235" s="5"/>
      <c r="G235" s="6">
        <v>91</v>
      </c>
      <c r="H235" s="6">
        <v>9</v>
      </c>
      <c r="I235" s="6">
        <v>0</v>
      </c>
      <c r="J235" s="7"/>
      <c r="K235" s="8"/>
      <c r="L235" s="1" t="s">
        <v>495</v>
      </c>
    </row>
    <row r="236" spans="3:12" x14ac:dyDescent="0.4">
      <c r="C236" s="9" t="s">
        <v>212</v>
      </c>
      <c r="D236" s="9" t="s">
        <v>91</v>
      </c>
      <c r="E236" s="34"/>
      <c r="F236" s="10"/>
      <c r="G236" s="11">
        <v>77</v>
      </c>
      <c r="H236" s="11">
        <v>19</v>
      </c>
      <c r="I236" s="11">
        <v>4</v>
      </c>
      <c r="J236" s="12"/>
      <c r="K236" s="13"/>
      <c r="L236" s="1" t="s">
        <v>495</v>
      </c>
    </row>
    <row r="237" spans="3:12" x14ac:dyDescent="0.4">
      <c r="C237" s="2" t="s">
        <v>213</v>
      </c>
      <c r="D237" s="3" t="s">
        <v>91</v>
      </c>
      <c r="E237" s="33"/>
      <c r="F237" s="5"/>
      <c r="G237" s="6">
        <v>63</v>
      </c>
      <c r="H237" s="6">
        <v>28</v>
      </c>
      <c r="I237" s="6">
        <v>9</v>
      </c>
      <c r="J237" s="7"/>
      <c r="K237" s="8"/>
      <c r="L237" s="1" t="s">
        <v>495</v>
      </c>
    </row>
    <row r="238" spans="3:12" x14ac:dyDescent="0.4">
      <c r="C238" s="9" t="s">
        <v>641</v>
      </c>
      <c r="D238" s="9" t="s">
        <v>642</v>
      </c>
      <c r="E238" s="34"/>
      <c r="F238" s="10"/>
      <c r="G238" s="11">
        <v>73</v>
      </c>
      <c r="H238" s="11">
        <v>20</v>
      </c>
      <c r="I238" s="11">
        <v>7</v>
      </c>
      <c r="J238" s="13"/>
      <c r="K238" s="13"/>
      <c r="L238" s="1" t="s">
        <v>587</v>
      </c>
    </row>
    <row r="239" spans="3:12" x14ac:dyDescent="0.4">
      <c r="C239" s="2" t="s">
        <v>643</v>
      </c>
      <c r="D239" s="3" t="s">
        <v>642</v>
      </c>
      <c r="E239" s="33"/>
      <c r="F239" s="5"/>
      <c r="G239" s="6">
        <v>66</v>
      </c>
      <c r="H239" s="6">
        <v>27</v>
      </c>
      <c r="I239" s="6">
        <v>7</v>
      </c>
      <c r="J239" s="8"/>
      <c r="K239" s="8"/>
      <c r="L239" s="1" t="s">
        <v>587</v>
      </c>
    </row>
    <row r="240" spans="3:12" x14ac:dyDescent="0.4">
      <c r="C240" s="9" t="s">
        <v>644</v>
      </c>
      <c r="D240" s="9" t="s">
        <v>645</v>
      </c>
      <c r="E240" s="34"/>
      <c r="F240" s="10"/>
      <c r="G240" s="11">
        <v>48</v>
      </c>
      <c r="H240" s="11">
        <v>48</v>
      </c>
      <c r="I240" s="11">
        <v>4</v>
      </c>
      <c r="J240" s="12"/>
      <c r="K240" s="13"/>
      <c r="L240" s="1" t="s">
        <v>646</v>
      </c>
    </row>
    <row r="241" spans="3:12" x14ac:dyDescent="0.4">
      <c r="C241" s="2" t="s">
        <v>647</v>
      </c>
      <c r="D241" s="3" t="s">
        <v>648</v>
      </c>
      <c r="E241" s="33"/>
      <c r="F241" s="5"/>
      <c r="G241" s="6">
        <v>26</v>
      </c>
      <c r="H241" s="6">
        <v>62</v>
      </c>
      <c r="I241" s="6">
        <v>12</v>
      </c>
      <c r="J241" s="7"/>
      <c r="K241" s="8"/>
      <c r="L241" s="1" t="s">
        <v>646</v>
      </c>
    </row>
    <row r="242" spans="3:12" x14ac:dyDescent="0.4">
      <c r="C242" s="9" t="s">
        <v>349</v>
      </c>
      <c r="D242" s="9" t="s">
        <v>649</v>
      </c>
      <c r="E242" s="34"/>
      <c r="F242" s="10"/>
      <c r="G242" s="11">
        <v>66</v>
      </c>
      <c r="H242" s="11">
        <v>29</v>
      </c>
      <c r="I242" s="11">
        <v>5</v>
      </c>
      <c r="J242" s="12"/>
      <c r="K242" s="13"/>
      <c r="L242" s="1" t="s">
        <v>650</v>
      </c>
    </row>
    <row r="243" spans="3:12" x14ac:dyDescent="0.4">
      <c r="C243" s="2" t="s">
        <v>651</v>
      </c>
      <c r="D243" s="3" t="s">
        <v>649</v>
      </c>
      <c r="E243" s="33"/>
      <c r="F243" s="5"/>
      <c r="G243" s="6">
        <v>90</v>
      </c>
      <c r="H243" s="6">
        <v>4</v>
      </c>
      <c r="I243" s="6">
        <v>6</v>
      </c>
      <c r="J243" s="7"/>
      <c r="K243" s="8"/>
      <c r="L243" s="1" t="s">
        <v>650</v>
      </c>
    </row>
    <row r="244" spans="3:12" x14ac:dyDescent="0.4">
      <c r="C244" s="9" t="s">
        <v>652</v>
      </c>
      <c r="D244" s="9" t="s">
        <v>649</v>
      </c>
      <c r="E244" s="34"/>
      <c r="F244" s="10"/>
      <c r="G244" s="11">
        <v>44</v>
      </c>
      <c r="H244" s="11">
        <v>50</v>
      </c>
      <c r="I244" s="11">
        <v>6</v>
      </c>
      <c r="J244" s="12"/>
      <c r="K244" s="13"/>
      <c r="L244" s="1" t="s">
        <v>650</v>
      </c>
    </row>
    <row r="245" spans="3:12" x14ac:dyDescent="0.4">
      <c r="C245" s="2" t="s">
        <v>351</v>
      </c>
      <c r="D245" s="3" t="s">
        <v>649</v>
      </c>
      <c r="E245" s="33"/>
      <c r="F245" s="5"/>
      <c r="G245" s="6">
        <v>54</v>
      </c>
      <c r="H245" s="6">
        <v>38</v>
      </c>
      <c r="I245" s="6">
        <v>8</v>
      </c>
      <c r="J245" s="7"/>
      <c r="K245" s="8"/>
      <c r="L245" s="1" t="s">
        <v>650</v>
      </c>
    </row>
    <row r="246" spans="3:12" x14ac:dyDescent="0.4">
      <c r="C246" s="9" t="s">
        <v>653</v>
      </c>
      <c r="D246" s="9" t="s">
        <v>654</v>
      </c>
      <c r="E246" s="34"/>
      <c r="F246" s="10"/>
      <c r="G246" s="11">
        <v>74</v>
      </c>
      <c r="H246" s="11">
        <v>23</v>
      </c>
      <c r="I246" s="11">
        <v>3</v>
      </c>
      <c r="J246" s="13"/>
      <c r="K246" s="13"/>
      <c r="L246" s="1" t="s">
        <v>587</v>
      </c>
    </row>
    <row r="247" spans="3:12" x14ac:dyDescent="0.4">
      <c r="C247" s="2" t="s">
        <v>655</v>
      </c>
      <c r="D247" s="3" t="s">
        <v>654</v>
      </c>
      <c r="E247" s="33"/>
      <c r="F247" s="5"/>
      <c r="G247" s="6">
        <v>71</v>
      </c>
      <c r="H247" s="6">
        <v>25</v>
      </c>
      <c r="I247" s="6">
        <v>4</v>
      </c>
      <c r="J247" s="8"/>
      <c r="K247" s="8"/>
      <c r="L247" s="1" t="s">
        <v>587</v>
      </c>
    </row>
    <row r="248" spans="3:12" x14ac:dyDescent="0.4">
      <c r="C248" s="9" t="s">
        <v>656</v>
      </c>
      <c r="D248" s="9" t="s">
        <v>654</v>
      </c>
      <c r="E248" s="34"/>
      <c r="F248" s="10"/>
      <c r="G248" s="11">
        <v>68</v>
      </c>
      <c r="H248" s="11">
        <v>29</v>
      </c>
      <c r="I248" s="11">
        <v>3</v>
      </c>
      <c r="J248" s="13"/>
      <c r="K248" s="13"/>
      <c r="L248" s="1" t="s">
        <v>587</v>
      </c>
    </row>
    <row r="249" spans="3:12" x14ac:dyDescent="0.4">
      <c r="C249" s="2" t="s">
        <v>657</v>
      </c>
      <c r="D249" s="3" t="s">
        <v>658</v>
      </c>
      <c r="E249" s="33"/>
      <c r="F249" s="5"/>
      <c r="G249" s="6">
        <v>76</v>
      </c>
      <c r="H249" s="6">
        <v>22</v>
      </c>
      <c r="I249" s="6">
        <v>2</v>
      </c>
      <c r="J249" s="7"/>
      <c r="K249" s="8"/>
      <c r="L249" s="1" t="s">
        <v>587</v>
      </c>
    </row>
    <row r="250" spans="3:12" x14ac:dyDescent="0.4">
      <c r="C250" s="9" t="s">
        <v>659</v>
      </c>
      <c r="D250" s="9" t="s">
        <v>658</v>
      </c>
      <c r="E250" s="34"/>
      <c r="F250" s="10"/>
      <c r="G250" s="11">
        <v>62</v>
      </c>
      <c r="H250" s="11">
        <v>36</v>
      </c>
      <c r="I250" s="11">
        <v>2</v>
      </c>
      <c r="J250" s="12"/>
      <c r="K250" s="13"/>
      <c r="L250" s="1" t="s">
        <v>587</v>
      </c>
    </row>
    <row r="251" spans="3:12" x14ac:dyDescent="0.4">
      <c r="C251" s="2" t="s">
        <v>88</v>
      </c>
      <c r="D251" s="3" t="s">
        <v>658</v>
      </c>
      <c r="E251" s="33"/>
      <c r="F251" s="5"/>
      <c r="G251" s="6">
        <v>89</v>
      </c>
      <c r="H251" s="6">
        <v>9</v>
      </c>
      <c r="I251" s="6">
        <v>2</v>
      </c>
      <c r="J251" s="7"/>
      <c r="K251" s="8"/>
      <c r="L251" s="1" t="s">
        <v>587</v>
      </c>
    </row>
    <row r="252" spans="3:12" x14ac:dyDescent="0.4">
      <c r="C252" s="9" t="s">
        <v>89</v>
      </c>
      <c r="D252" s="9" t="s">
        <v>658</v>
      </c>
      <c r="E252" s="34"/>
      <c r="F252" s="10"/>
      <c r="G252" s="11">
        <v>95</v>
      </c>
      <c r="H252" s="11">
        <v>2</v>
      </c>
      <c r="I252" s="11">
        <v>3</v>
      </c>
      <c r="J252" s="12"/>
      <c r="K252" s="13"/>
      <c r="L252" s="1" t="s">
        <v>587</v>
      </c>
    </row>
    <row r="253" spans="3:12" x14ac:dyDescent="0.4">
      <c r="C253" s="2" t="s">
        <v>353</v>
      </c>
      <c r="D253" s="3" t="s">
        <v>658</v>
      </c>
      <c r="E253" s="33"/>
      <c r="F253" s="5"/>
      <c r="G253" s="6">
        <v>75</v>
      </c>
      <c r="H253" s="6">
        <v>23</v>
      </c>
      <c r="I253" s="6">
        <v>2</v>
      </c>
      <c r="J253" s="7"/>
      <c r="K253" s="8"/>
      <c r="L253" s="1" t="s">
        <v>587</v>
      </c>
    </row>
    <row r="254" spans="3:12" x14ac:dyDescent="0.4">
      <c r="C254" s="9" t="s">
        <v>354</v>
      </c>
      <c r="D254" s="9" t="s">
        <v>658</v>
      </c>
      <c r="E254" s="34"/>
      <c r="F254" s="10"/>
      <c r="G254" s="11">
        <v>62</v>
      </c>
      <c r="H254" s="11">
        <v>33</v>
      </c>
      <c r="I254" s="11">
        <v>5</v>
      </c>
      <c r="J254" s="12"/>
      <c r="K254" s="13"/>
      <c r="L254" s="1" t="s">
        <v>587</v>
      </c>
    </row>
    <row r="255" spans="3:12" x14ac:dyDescent="0.4">
      <c r="C255" s="2" t="s">
        <v>356</v>
      </c>
      <c r="D255" s="3" t="s">
        <v>658</v>
      </c>
      <c r="E255" s="33"/>
      <c r="F255" s="5"/>
      <c r="G255" s="6">
        <v>59</v>
      </c>
      <c r="H255" s="6">
        <v>34</v>
      </c>
      <c r="I255" s="6">
        <v>7</v>
      </c>
      <c r="J255" s="7"/>
      <c r="K255" s="8"/>
      <c r="L255" s="1" t="s">
        <v>587</v>
      </c>
    </row>
    <row r="256" spans="3:12" x14ac:dyDescent="0.4">
      <c r="C256" s="9" t="s">
        <v>660</v>
      </c>
      <c r="D256" s="9" t="s">
        <v>661</v>
      </c>
      <c r="E256" s="34"/>
      <c r="F256" s="10"/>
      <c r="G256" s="11">
        <v>18</v>
      </c>
      <c r="H256" s="11">
        <v>72</v>
      </c>
      <c r="I256" s="11">
        <v>10</v>
      </c>
      <c r="J256" s="12"/>
      <c r="K256" s="13"/>
      <c r="L256" s="1" t="s">
        <v>587</v>
      </c>
    </row>
    <row r="258" spans="3:12" x14ac:dyDescent="0.4">
      <c r="C258" s="1" t="s">
        <v>664</v>
      </c>
    </row>
    <row r="259" spans="3:12" ht="22.5" x14ac:dyDescent="0.4">
      <c r="C259" s="40" t="s">
        <v>0</v>
      </c>
      <c r="D259" s="40"/>
      <c r="E259" s="40" t="s">
        <v>1</v>
      </c>
      <c r="F259" s="40" t="s">
        <v>2</v>
      </c>
      <c r="G259" s="47" t="s">
        <v>3</v>
      </c>
      <c r="H259" s="47" t="s">
        <v>5</v>
      </c>
      <c r="I259" s="47" t="s">
        <v>6</v>
      </c>
      <c r="J259" s="47" t="s">
        <v>7</v>
      </c>
      <c r="K259" s="47" t="s">
        <v>9</v>
      </c>
      <c r="L259" s="42" t="s">
        <v>386</v>
      </c>
    </row>
    <row r="260" spans="3:12" x14ac:dyDescent="0.4">
      <c r="C260" s="40"/>
      <c r="D260" s="40"/>
      <c r="E260" s="40"/>
      <c r="F260" s="40"/>
      <c r="G260" s="47" t="s">
        <v>4</v>
      </c>
      <c r="H260" s="47" t="s">
        <v>4</v>
      </c>
      <c r="I260" s="47" t="s">
        <v>4</v>
      </c>
      <c r="J260" s="47" t="s">
        <v>8</v>
      </c>
      <c r="K260" s="47" t="s">
        <v>8</v>
      </c>
      <c r="L260" s="42"/>
    </row>
    <row r="261" spans="3:12" x14ac:dyDescent="0.4">
      <c r="C261" s="48" t="s">
        <v>203</v>
      </c>
      <c r="D261" s="49" t="s">
        <v>712</v>
      </c>
      <c r="E261" s="33"/>
      <c r="F261" s="50"/>
      <c r="G261" s="51">
        <v>93</v>
      </c>
      <c r="H261" s="51">
        <v>7</v>
      </c>
      <c r="I261" s="51">
        <v>0</v>
      </c>
      <c r="J261" s="53"/>
      <c r="K261" s="53"/>
      <c r="L261" s="1" t="s">
        <v>713</v>
      </c>
    </row>
    <row r="262" spans="3:12" x14ac:dyDescent="0.4">
      <c r="C262" s="54" t="s">
        <v>204</v>
      </c>
      <c r="D262" s="54" t="s">
        <v>714</v>
      </c>
      <c r="E262" s="34"/>
      <c r="F262" s="55"/>
      <c r="G262" s="56">
        <v>90</v>
      </c>
      <c r="H262" s="56">
        <v>10</v>
      </c>
      <c r="I262" s="56">
        <v>0</v>
      </c>
      <c r="J262" s="58"/>
      <c r="K262" s="58"/>
      <c r="L262" s="1" t="s">
        <v>713</v>
      </c>
    </row>
    <row r="263" spans="3:12" x14ac:dyDescent="0.4">
      <c r="C263" s="48" t="s">
        <v>146</v>
      </c>
      <c r="D263" s="49" t="s">
        <v>715</v>
      </c>
      <c r="E263" s="33"/>
      <c r="F263" s="50"/>
      <c r="G263" s="51">
        <v>87</v>
      </c>
      <c r="H263" s="51">
        <v>12</v>
      </c>
      <c r="I263" s="51">
        <v>1</v>
      </c>
      <c r="J263" s="52"/>
      <c r="K263" s="53"/>
      <c r="L263" s="1" t="s">
        <v>716</v>
      </c>
    </row>
    <row r="264" spans="3:12" x14ac:dyDescent="0.4">
      <c r="C264" s="54" t="s">
        <v>147</v>
      </c>
      <c r="D264" s="54" t="s">
        <v>717</v>
      </c>
      <c r="E264" s="34"/>
      <c r="F264" s="55"/>
      <c r="G264" s="56">
        <v>75</v>
      </c>
      <c r="H264" s="56">
        <v>25</v>
      </c>
      <c r="I264" s="56">
        <v>0</v>
      </c>
      <c r="J264" s="57"/>
      <c r="K264" s="58"/>
      <c r="L264" s="1" t="s">
        <v>716</v>
      </c>
    </row>
    <row r="265" spans="3:12" x14ac:dyDescent="0.4">
      <c r="C265" s="48" t="s">
        <v>71</v>
      </c>
      <c r="D265" s="49" t="s">
        <v>712</v>
      </c>
      <c r="E265" s="33"/>
      <c r="F265" s="50"/>
      <c r="G265" s="51">
        <v>94</v>
      </c>
      <c r="H265" s="51">
        <v>6</v>
      </c>
      <c r="I265" s="51">
        <v>0</v>
      </c>
      <c r="J265" s="53"/>
      <c r="K265" s="53"/>
      <c r="L265" s="1" t="s">
        <v>713</v>
      </c>
    </row>
    <row r="266" spans="3:12" x14ac:dyDescent="0.4">
      <c r="C266" s="54" t="s">
        <v>718</v>
      </c>
      <c r="D266" s="54" t="s">
        <v>712</v>
      </c>
      <c r="E266" s="34"/>
      <c r="F266" s="55"/>
      <c r="G266" s="56">
        <v>88</v>
      </c>
      <c r="H266" s="56">
        <v>12</v>
      </c>
      <c r="I266" s="56">
        <v>0</v>
      </c>
      <c r="J266" s="58"/>
      <c r="K266" s="58"/>
      <c r="L266" s="1" t="s">
        <v>713</v>
      </c>
    </row>
    <row r="267" spans="3:12" x14ac:dyDescent="0.4">
      <c r="C267" s="48" t="s">
        <v>719</v>
      </c>
      <c r="D267" s="49" t="s">
        <v>712</v>
      </c>
      <c r="E267" s="33"/>
      <c r="F267" s="50"/>
      <c r="G267" s="51">
        <v>84</v>
      </c>
      <c r="H267" s="51">
        <v>15</v>
      </c>
      <c r="I267" s="51">
        <v>1</v>
      </c>
      <c r="J267" s="53"/>
      <c r="K267" s="53"/>
      <c r="L267" s="1" t="s">
        <v>713</v>
      </c>
    </row>
    <row r="268" spans="3:12" x14ac:dyDescent="0.4">
      <c r="C268" s="54" t="s">
        <v>272</v>
      </c>
      <c r="D268" s="54" t="s">
        <v>712</v>
      </c>
      <c r="E268" s="34"/>
      <c r="F268" s="55"/>
      <c r="G268" s="56">
        <v>76</v>
      </c>
      <c r="H268" s="56">
        <v>23</v>
      </c>
      <c r="I268" s="56">
        <v>1</v>
      </c>
      <c r="J268" s="58"/>
      <c r="K268" s="58"/>
      <c r="L268" s="1" t="s">
        <v>713</v>
      </c>
    </row>
    <row r="269" spans="3:12" x14ac:dyDescent="0.4">
      <c r="C269" s="48" t="s">
        <v>720</v>
      </c>
      <c r="D269" s="49" t="s">
        <v>712</v>
      </c>
      <c r="E269" s="33"/>
      <c r="F269" s="50"/>
      <c r="G269" s="51">
        <v>85</v>
      </c>
      <c r="H269" s="51">
        <v>13</v>
      </c>
      <c r="I269" s="51">
        <v>2</v>
      </c>
      <c r="J269" s="53"/>
      <c r="K269" s="53"/>
      <c r="L269" s="1" t="s">
        <v>713</v>
      </c>
    </row>
    <row r="270" spans="3:12" x14ac:dyDescent="0.4">
      <c r="C270" s="54" t="s">
        <v>721</v>
      </c>
      <c r="D270" s="54" t="s">
        <v>712</v>
      </c>
      <c r="E270" s="34"/>
      <c r="F270" s="55"/>
      <c r="G270" s="56">
        <v>85</v>
      </c>
      <c r="H270" s="56">
        <v>13</v>
      </c>
      <c r="I270" s="56">
        <v>2</v>
      </c>
      <c r="J270" s="58"/>
      <c r="K270" s="58"/>
      <c r="L270" s="1" t="s">
        <v>713</v>
      </c>
    </row>
    <row r="271" spans="3:12" x14ac:dyDescent="0.4">
      <c r="C271" s="48" t="s">
        <v>722</v>
      </c>
      <c r="D271" s="49" t="s">
        <v>723</v>
      </c>
      <c r="E271" s="33"/>
      <c r="F271" s="50"/>
      <c r="G271" s="51">
        <v>47</v>
      </c>
      <c r="H271" s="51">
        <v>41</v>
      </c>
      <c r="I271" s="51">
        <v>12</v>
      </c>
      <c r="J271" s="53"/>
      <c r="K271" s="53"/>
      <c r="L271" s="1" t="s">
        <v>713</v>
      </c>
    </row>
    <row r="272" spans="3:12" x14ac:dyDescent="0.4">
      <c r="C272" s="54" t="s">
        <v>724</v>
      </c>
      <c r="D272" s="54" t="s">
        <v>712</v>
      </c>
      <c r="E272" s="34"/>
      <c r="F272" s="55"/>
      <c r="G272" s="56">
        <v>36</v>
      </c>
      <c r="H272" s="56">
        <v>47</v>
      </c>
      <c r="I272" s="56">
        <v>17</v>
      </c>
      <c r="J272" s="58"/>
      <c r="K272" s="58"/>
      <c r="L272" s="1" t="s">
        <v>713</v>
      </c>
    </row>
    <row r="273" spans="3:12" x14ac:dyDescent="0.4">
      <c r="C273" s="48" t="s">
        <v>156</v>
      </c>
      <c r="D273" s="49" t="s">
        <v>72</v>
      </c>
      <c r="E273" s="33"/>
      <c r="F273" s="50"/>
      <c r="G273" s="51">
        <v>95</v>
      </c>
      <c r="H273" s="51">
        <v>5</v>
      </c>
      <c r="I273" s="51">
        <v>0</v>
      </c>
      <c r="J273" s="52"/>
      <c r="K273" s="53"/>
      <c r="L273" s="1" t="s">
        <v>395</v>
      </c>
    </row>
    <row r="274" spans="3:12" x14ac:dyDescent="0.4">
      <c r="C274" s="54" t="s">
        <v>158</v>
      </c>
      <c r="D274" s="54" t="s">
        <v>75</v>
      </c>
      <c r="E274" s="34"/>
      <c r="F274" s="55"/>
      <c r="G274" s="56">
        <v>93</v>
      </c>
      <c r="H274" s="56">
        <v>6</v>
      </c>
      <c r="I274" s="56">
        <v>1</v>
      </c>
      <c r="J274" s="57"/>
      <c r="K274" s="58"/>
      <c r="L274" s="1" t="s">
        <v>395</v>
      </c>
    </row>
    <row r="275" spans="3:12" x14ac:dyDescent="0.4">
      <c r="C275" s="48" t="s">
        <v>349</v>
      </c>
      <c r="D275" s="49" t="s">
        <v>347</v>
      </c>
      <c r="E275" s="33"/>
      <c r="F275" s="50"/>
      <c r="G275" s="51">
        <v>86</v>
      </c>
      <c r="H275" s="51">
        <v>14</v>
      </c>
      <c r="I275" s="51">
        <v>0</v>
      </c>
      <c r="J275" s="52"/>
      <c r="K275" s="53"/>
      <c r="L275" s="1" t="s">
        <v>395</v>
      </c>
    </row>
    <row r="276" spans="3:12" x14ac:dyDescent="0.4">
      <c r="C276" s="54" t="s">
        <v>350</v>
      </c>
      <c r="D276" s="54" t="s">
        <v>348</v>
      </c>
      <c r="E276" s="34"/>
      <c r="F276" s="55"/>
      <c r="G276" s="56">
        <v>86</v>
      </c>
      <c r="H276" s="56">
        <v>10</v>
      </c>
      <c r="I276" s="56">
        <v>4</v>
      </c>
      <c r="J276" s="57"/>
      <c r="K276" s="58"/>
      <c r="L276" s="1" t="s">
        <v>395</v>
      </c>
    </row>
    <row r="277" spans="3:12" x14ac:dyDescent="0.4">
      <c r="C277" s="48" t="s">
        <v>653</v>
      </c>
      <c r="D277" s="49" t="s">
        <v>725</v>
      </c>
      <c r="E277" s="33"/>
      <c r="F277" s="50"/>
      <c r="G277" s="51">
        <v>69</v>
      </c>
      <c r="H277" s="51">
        <v>16</v>
      </c>
      <c r="I277" s="51">
        <v>15</v>
      </c>
      <c r="J277" s="53"/>
      <c r="K277" s="53"/>
      <c r="L277" s="1" t="s">
        <v>726</v>
      </c>
    </row>
    <row r="278" spans="3:12" x14ac:dyDescent="0.4">
      <c r="C278" s="54" t="s">
        <v>655</v>
      </c>
      <c r="D278" s="54" t="s">
        <v>725</v>
      </c>
      <c r="E278" s="34"/>
      <c r="F278" s="55"/>
      <c r="G278" s="56">
        <v>53</v>
      </c>
      <c r="H278" s="56">
        <v>32</v>
      </c>
      <c r="I278" s="56">
        <v>15</v>
      </c>
      <c r="J278" s="58"/>
      <c r="K278" s="58"/>
      <c r="L278" s="1" t="s">
        <v>726</v>
      </c>
    </row>
    <row r="279" spans="3:12" x14ac:dyDescent="0.4">
      <c r="C279" s="48" t="s">
        <v>656</v>
      </c>
      <c r="D279" s="49" t="s">
        <v>725</v>
      </c>
      <c r="E279" s="33"/>
      <c r="F279" s="50"/>
      <c r="G279" s="51">
        <v>60</v>
      </c>
      <c r="H279" s="51">
        <v>25</v>
      </c>
      <c r="I279" s="51">
        <v>15</v>
      </c>
      <c r="J279" s="53"/>
      <c r="K279" s="53"/>
      <c r="L279" s="1" t="s">
        <v>726</v>
      </c>
    </row>
    <row r="280" spans="3:12" x14ac:dyDescent="0.4">
      <c r="C280" s="54" t="s">
        <v>86</v>
      </c>
      <c r="D280" s="54" t="s">
        <v>727</v>
      </c>
      <c r="E280" s="34"/>
      <c r="F280" s="55"/>
      <c r="G280" s="56">
        <v>64</v>
      </c>
      <c r="H280" s="56">
        <v>33</v>
      </c>
      <c r="I280" s="56">
        <v>3</v>
      </c>
      <c r="J280" s="57"/>
      <c r="K280" s="58"/>
      <c r="L280" s="1" t="s">
        <v>713</v>
      </c>
    </row>
    <row r="281" spans="3:12" x14ac:dyDescent="0.4">
      <c r="C281" s="48" t="s">
        <v>728</v>
      </c>
      <c r="D281" s="49" t="s">
        <v>727</v>
      </c>
      <c r="E281" s="33"/>
      <c r="F281" s="50"/>
      <c r="G281" s="51">
        <v>38</v>
      </c>
      <c r="H281" s="51">
        <v>39</v>
      </c>
      <c r="I281" s="51">
        <v>23</v>
      </c>
      <c r="J281" s="52"/>
      <c r="K281" s="53"/>
      <c r="L281" s="1" t="s">
        <v>713</v>
      </c>
    </row>
    <row r="282" spans="3:12" x14ac:dyDescent="0.4">
      <c r="C282" s="54" t="s">
        <v>729</v>
      </c>
      <c r="D282" s="54" t="s">
        <v>727</v>
      </c>
      <c r="E282" s="34"/>
      <c r="F282" s="55"/>
      <c r="G282" s="56">
        <v>61</v>
      </c>
      <c r="H282" s="56">
        <v>18</v>
      </c>
      <c r="I282" s="56">
        <v>21</v>
      </c>
      <c r="J282" s="57"/>
      <c r="K282" s="58"/>
      <c r="L282" s="1" t="s">
        <v>713</v>
      </c>
    </row>
    <row r="283" spans="3:12" x14ac:dyDescent="0.4">
      <c r="C283" s="48" t="s">
        <v>730</v>
      </c>
      <c r="D283" s="49" t="s">
        <v>727</v>
      </c>
      <c r="E283" s="33"/>
      <c r="F283" s="50"/>
      <c r="G283" s="51">
        <v>29</v>
      </c>
      <c r="H283" s="51">
        <v>50</v>
      </c>
      <c r="I283" s="51">
        <v>21</v>
      </c>
      <c r="J283" s="52"/>
      <c r="K283" s="53"/>
      <c r="L283" s="1" t="s">
        <v>713</v>
      </c>
    </row>
    <row r="284" spans="3:12" x14ac:dyDescent="0.4">
      <c r="C284" s="54" t="s">
        <v>731</v>
      </c>
      <c r="D284" s="54" t="s">
        <v>727</v>
      </c>
      <c r="E284" s="34"/>
      <c r="F284" s="55"/>
      <c r="G284" s="56">
        <v>55</v>
      </c>
      <c r="H284" s="56">
        <v>24</v>
      </c>
      <c r="I284" s="56">
        <v>21</v>
      </c>
      <c r="J284" s="57"/>
      <c r="K284" s="58"/>
      <c r="L284" s="1" t="s">
        <v>713</v>
      </c>
    </row>
    <row r="285" spans="3:12" x14ac:dyDescent="0.4">
      <c r="C285" s="48" t="s">
        <v>660</v>
      </c>
      <c r="D285" s="49" t="s">
        <v>732</v>
      </c>
      <c r="E285" s="33"/>
      <c r="F285" s="50"/>
      <c r="G285" s="51">
        <v>16</v>
      </c>
      <c r="H285" s="51">
        <v>68</v>
      </c>
      <c r="I285" s="51">
        <v>16</v>
      </c>
      <c r="J285" s="52"/>
      <c r="K285" s="53"/>
      <c r="L285" s="1" t="s">
        <v>716</v>
      </c>
    </row>
  </sheetData>
  <mergeCells count="37">
    <mergeCell ref="C259:D260"/>
    <mergeCell ref="E259:E260"/>
    <mergeCell ref="F259:F260"/>
    <mergeCell ref="L259:L260"/>
    <mergeCell ref="C197:D198"/>
    <mergeCell ref="E197:E198"/>
    <mergeCell ref="F197:F198"/>
    <mergeCell ref="L197:L198"/>
    <mergeCell ref="C163:D164"/>
    <mergeCell ref="E163:E164"/>
    <mergeCell ref="F163:F164"/>
    <mergeCell ref="L163:L164"/>
    <mergeCell ref="F32:F33"/>
    <mergeCell ref="C125:D126"/>
    <mergeCell ref="E125:E126"/>
    <mergeCell ref="F125:F126"/>
    <mergeCell ref="C61:D62"/>
    <mergeCell ref="E61:E62"/>
    <mergeCell ref="F61:F62"/>
    <mergeCell ref="C94:D95"/>
    <mergeCell ref="E94:E95"/>
    <mergeCell ref="C225:D226"/>
    <mergeCell ref="E225:E226"/>
    <mergeCell ref="F225:F226"/>
    <mergeCell ref="L225:L226"/>
    <mergeCell ref="A2:A3"/>
    <mergeCell ref="L125:L126"/>
    <mergeCell ref="F94:F95"/>
    <mergeCell ref="C2:D3"/>
    <mergeCell ref="E2:E3"/>
    <mergeCell ref="L2:L3"/>
    <mergeCell ref="L32:L33"/>
    <mergeCell ref="L61:L62"/>
    <mergeCell ref="L94:L95"/>
    <mergeCell ref="F2:F3"/>
    <mergeCell ref="C32:D33"/>
    <mergeCell ref="E32:E33"/>
  </mergeCells>
  <phoneticPr fontId="2"/>
  <dataValidations count="1">
    <dataValidation type="list" allowBlank="1" showInputMessage="1" showErrorMessage="1" sqref="E4:E29 E34:E58 E63:E91 E96:E122 E127:E160 E165:E194 E199:E222 E227:E256 E261:E285" xr:uid="{828D1454-6EDA-4975-A6AD-2B780EBEFF20}">
      <formula1>$A$4:$A$7</formula1>
    </dataValidation>
  </dataValidations>
  <hyperlinks>
    <hyperlink ref="D156" r:id="rId1" display="javascript:void('0');" xr:uid="{D1812411-125E-4369-88F4-E3C9C0CB9ADD}"/>
    <hyperlink ref="D240" r:id="rId2" display="javascript:void('0');" xr:uid="{6142B73B-EBCB-4375-8DED-10BFF1BC4182}"/>
    <hyperlink ref="D271" r:id="rId3" display="javascript:void('0');" xr:uid="{38F79A65-0FFE-4680-8E71-A2D334EF0D54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8D37-D24C-47E5-8855-555B53063432}">
  <dimension ref="B1:F235"/>
  <sheetViews>
    <sheetView topLeftCell="A225" workbookViewId="0">
      <selection activeCell="B230" sqref="B230"/>
    </sheetView>
  </sheetViews>
  <sheetFormatPr defaultRowHeight="12" x14ac:dyDescent="0.4"/>
  <cols>
    <col min="1" max="1" width="2.625" style="1" customWidth="1"/>
    <col min="2" max="6" width="9" style="1"/>
    <col min="7" max="8" width="13.125" style="1" customWidth="1"/>
    <col min="9" max="9" width="18.375" style="1" bestFit="1" customWidth="1"/>
    <col min="10" max="16384" width="9" style="1"/>
  </cols>
  <sheetData>
    <row r="1" spans="2:6" x14ac:dyDescent="0.4">
      <c r="B1" s="1" t="s">
        <v>99</v>
      </c>
    </row>
    <row r="2" spans="2:6" x14ac:dyDescent="0.4">
      <c r="B2" s="19" t="s">
        <v>386</v>
      </c>
      <c r="C2" s="19" t="s">
        <v>406</v>
      </c>
      <c r="D2" s="19" t="s">
        <v>407</v>
      </c>
      <c r="E2" s="19" t="s">
        <v>419</v>
      </c>
      <c r="F2" s="19" t="s">
        <v>408</v>
      </c>
    </row>
    <row r="3" spans="2:6" x14ac:dyDescent="0.4">
      <c r="B3" s="19" t="s">
        <v>387</v>
      </c>
      <c r="C3" s="19">
        <f>COUNTIF(算数_正誤入力表!E4:E8,"○")+COUNTIF(算数_正誤入力表!E13:E21,"○")</f>
        <v>0</v>
      </c>
      <c r="D3" s="19">
        <f>COUNTIF(算数_正誤入力表!E4:E8,"×")+COUNTIF(算数_正誤入力表!E13:E21,"×")</f>
        <v>0</v>
      </c>
      <c r="E3" s="19">
        <f>COUNTIF(算数_正誤入力表!E4:E8,"レ")+COUNTIF(算数_正誤入力表!E13:E21,"レ")</f>
        <v>0</v>
      </c>
      <c r="F3" s="19">
        <f t="shared" ref="F3:F8" si="0">C3+D3+E3</f>
        <v>0</v>
      </c>
    </row>
    <row r="4" spans="2:6" x14ac:dyDescent="0.4">
      <c r="B4" s="19" t="s">
        <v>388</v>
      </c>
      <c r="C4" s="19">
        <f>COUNTIF(算数_正誤入力表!E9:E12,"○")</f>
        <v>0</v>
      </c>
      <c r="D4" s="19">
        <f>COUNTIF(算数_正誤入力表!E9:E12,"×")</f>
        <v>0</v>
      </c>
      <c r="E4" s="19">
        <f>COUNTIF(算数_正誤入力表!E9:E12,"レ")</f>
        <v>0</v>
      </c>
      <c r="F4" s="19">
        <f t="shared" si="0"/>
        <v>0</v>
      </c>
    </row>
    <row r="5" spans="2:6" x14ac:dyDescent="0.4">
      <c r="B5" s="19" t="s">
        <v>391</v>
      </c>
      <c r="C5" s="19">
        <f>COUNTIF(算数_正誤入力表!E22:E24,"○")</f>
        <v>0</v>
      </c>
      <c r="D5" s="19">
        <f>COUNTIF(算数_正誤入力表!E22:E24,"×")</f>
        <v>0</v>
      </c>
      <c r="E5" s="19">
        <f>COUNTIF(算数_正誤入力表!E22:E24,"レ")</f>
        <v>0</v>
      </c>
      <c r="F5" s="19">
        <f t="shared" si="0"/>
        <v>0</v>
      </c>
    </row>
    <row r="6" spans="2:6" x14ac:dyDescent="0.4">
      <c r="B6" s="19" t="s">
        <v>392</v>
      </c>
      <c r="C6" s="19">
        <f>COUNTIF(算数_正誤入力表!E25,"○")</f>
        <v>0</v>
      </c>
      <c r="D6" s="19">
        <f>COUNTIF(算数_正誤入力表!E25,"×")</f>
        <v>0</v>
      </c>
      <c r="E6" s="19">
        <f>COUNTIF(算数_正誤入力表!E25,"レ")</f>
        <v>0</v>
      </c>
      <c r="F6" s="19">
        <f t="shared" si="0"/>
        <v>0</v>
      </c>
    </row>
    <row r="7" spans="2:6" x14ac:dyDescent="0.4">
      <c r="B7" s="19" t="s">
        <v>389</v>
      </c>
      <c r="C7" s="19">
        <f>COUNTIF(算数_正誤入力表!E26:E27,"○")</f>
        <v>0</v>
      </c>
      <c r="D7" s="19">
        <f>COUNTIF(算数_正誤入力表!E26:E27,"×")</f>
        <v>0</v>
      </c>
      <c r="E7" s="19">
        <f>COUNTIF(算数_正誤入力表!E26:E27,"レ")</f>
        <v>0</v>
      </c>
      <c r="F7" s="19">
        <f t="shared" si="0"/>
        <v>0</v>
      </c>
    </row>
    <row r="8" spans="2:6" x14ac:dyDescent="0.4">
      <c r="B8" s="19" t="s">
        <v>390</v>
      </c>
      <c r="C8" s="19">
        <f>COUNTIF(算数_正誤入力表!E28:E29,"○")</f>
        <v>0</v>
      </c>
      <c r="D8" s="19">
        <f>COUNTIF(算数_正誤入力表!E28:E29,"×")</f>
        <v>0</v>
      </c>
      <c r="E8" s="19">
        <f>COUNTIF(算数_正誤入力表!E28:E29,"レ")</f>
        <v>0</v>
      </c>
      <c r="F8" s="19">
        <f t="shared" si="0"/>
        <v>0</v>
      </c>
    </row>
    <row r="30" spans="2:6" x14ac:dyDescent="0.4">
      <c r="B30" s="1" t="s">
        <v>100</v>
      </c>
    </row>
    <row r="31" spans="2:6" x14ac:dyDescent="0.4">
      <c r="B31" s="1" t="s">
        <v>386</v>
      </c>
      <c r="C31" s="1" t="s">
        <v>406</v>
      </c>
      <c r="D31" s="1" t="s">
        <v>407</v>
      </c>
      <c r="E31" s="1" t="s">
        <v>419</v>
      </c>
      <c r="F31" s="1" t="s">
        <v>408</v>
      </c>
    </row>
    <row r="32" spans="2:6" x14ac:dyDescent="0.4">
      <c r="B32" s="1" t="s">
        <v>393</v>
      </c>
      <c r="C32" s="1">
        <f>COUNTIF(算数_正誤入力表!E34:E35,"○")</f>
        <v>0</v>
      </c>
      <c r="D32" s="1">
        <f>COUNTIF(算数_正誤入力表!E34:E35,"×")</f>
        <v>0</v>
      </c>
      <c r="E32" s="1">
        <f>COUNTIF(算数_正誤入力表!E34:E35,"レ")</f>
        <v>0</v>
      </c>
      <c r="F32" s="1">
        <f t="shared" ref="F32:F38" si="1">C32+D32+E32</f>
        <v>0</v>
      </c>
    </row>
    <row r="33" spans="2:6" x14ac:dyDescent="0.4">
      <c r="B33" s="1" t="s">
        <v>394</v>
      </c>
      <c r="C33" s="1">
        <f>COUNTIF(算数_正誤入力表!E36:E38,"○")</f>
        <v>0</v>
      </c>
      <c r="D33" s="1">
        <f>COUNTIF(算数_正誤入力表!E36:E38,"×")</f>
        <v>0</v>
      </c>
      <c r="E33" s="1">
        <f>COUNTIF(算数_正誤入力表!E36:E38,"レ")</f>
        <v>0</v>
      </c>
      <c r="F33" s="1">
        <f t="shared" si="1"/>
        <v>0</v>
      </c>
    </row>
    <row r="34" spans="2:6" x14ac:dyDescent="0.4">
      <c r="B34" s="1" t="s">
        <v>388</v>
      </c>
      <c r="C34" s="1">
        <f>COUNTIF(算数_正誤入力表!E39:E42,"○")</f>
        <v>0</v>
      </c>
      <c r="D34" s="1">
        <f>COUNTIF(算数_正誤入力表!E39:E42,"×")</f>
        <v>0</v>
      </c>
      <c r="E34" s="1">
        <f>COUNTIF(算数_正誤入力表!E39:E42,"レ")</f>
        <v>0</v>
      </c>
      <c r="F34" s="1">
        <f t="shared" si="1"/>
        <v>0</v>
      </c>
    </row>
    <row r="35" spans="2:6" x14ac:dyDescent="0.4">
      <c r="B35" s="1" t="s">
        <v>396</v>
      </c>
      <c r="C35" s="1">
        <f>COUNTIF(算数_正誤入力表!E43:E50,"○")</f>
        <v>0</v>
      </c>
      <c r="D35" s="1">
        <f>COUNTIF(算数_正誤入力表!E43:E50,"×")</f>
        <v>0</v>
      </c>
      <c r="E35" s="1">
        <f>COUNTIF(算数_正誤入力表!E43:E50,"レ")</f>
        <v>0</v>
      </c>
      <c r="F35" s="1">
        <f t="shared" si="1"/>
        <v>0</v>
      </c>
    </row>
    <row r="36" spans="2:6" x14ac:dyDescent="0.4">
      <c r="B36" s="1" t="s">
        <v>397</v>
      </c>
      <c r="C36" s="1">
        <f>COUNTIF(算数_正誤入力表!E51:E52,"○")</f>
        <v>0</v>
      </c>
      <c r="D36" s="1">
        <f>COUNTIF(算数_正誤入力表!E51:E52,"×")</f>
        <v>0</v>
      </c>
      <c r="E36" s="1">
        <f>COUNTIF(算数_正誤入力表!E51:E52,"レ")</f>
        <v>0</v>
      </c>
      <c r="F36" s="1">
        <f t="shared" si="1"/>
        <v>0</v>
      </c>
    </row>
    <row r="37" spans="2:6" x14ac:dyDescent="0.4">
      <c r="B37" s="1" t="s">
        <v>398</v>
      </c>
      <c r="C37" s="1">
        <f>COUNTIF(算数_正誤入力表!E53:E56,"○")</f>
        <v>0</v>
      </c>
      <c r="D37" s="1">
        <f>COUNTIF(算数_正誤入力表!E53:E56,"×")</f>
        <v>0</v>
      </c>
      <c r="E37" s="1">
        <f>COUNTIF(算数_正誤入力表!E53:E56,"レ")</f>
        <v>0</v>
      </c>
      <c r="F37" s="1">
        <f t="shared" si="1"/>
        <v>0</v>
      </c>
    </row>
    <row r="38" spans="2:6" x14ac:dyDescent="0.4">
      <c r="B38" s="1" t="s">
        <v>399</v>
      </c>
      <c r="C38" s="1">
        <f>COUNTIF(算数_正誤入力表!E57:E58,"○")</f>
        <v>0</v>
      </c>
      <c r="D38" s="1">
        <f>COUNTIF(算数_正誤入力表!E57:E58,"×")</f>
        <v>0</v>
      </c>
      <c r="E38" s="1">
        <f>COUNTIF(算数_正誤入力表!E57:E58,"レ")</f>
        <v>0</v>
      </c>
      <c r="F38" s="1">
        <f t="shared" si="1"/>
        <v>0</v>
      </c>
    </row>
    <row r="60" spans="2:6" x14ac:dyDescent="0.4">
      <c r="B60" s="1" t="s">
        <v>165</v>
      </c>
    </row>
    <row r="61" spans="2:6" x14ac:dyDescent="0.4">
      <c r="B61" s="1" t="s">
        <v>386</v>
      </c>
      <c r="C61" s="1" t="s">
        <v>406</v>
      </c>
      <c r="D61" s="1" t="s">
        <v>407</v>
      </c>
      <c r="E61" s="1" t="s">
        <v>419</v>
      </c>
      <c r="F61" s="1" t="s">
        <v>408</v>
      </c>
    </row>
    <row r="62" spans="2:6" x14ac:dyDescent="0.4">
      <c r="B62" s="1" t="s">
        <v>388</v>
      </c>
      <c r="C62" s="1">
        <f>COUNTIF(算数_正誤入力表!E63:E70,"○")</f>
        <v>0</v>
      </c>
      <c r="D62" s="1">
        <f>COUNTIF(算数_正誤入力表!E63:E70,"×")</f>
        <v>0</v>
      </c>
      <c r="E62" s="1">
        <f>COUNTIF(算数_正誤入力表!E63:E70,"レ")</f>
        <v>0</v>
      </c>
      <c r="F62" s="1">
        <f>C62+D62+E62</f>
        <v>0</v>
      </c>
    </row>
    <row r="63" spans="2:6" x14ac:dyDescent="0.4">
      <c r="B63" s="1" t="s">
        <v>400</v>
      </c>
      <c r="C63" s="1">
        <f>COUNTIF(算数_正誤入力表!E71:E79,"○")</f>
        <v>0</v>
      </c>
      <c r="D63" s="1">
        <f>COUNTIF(算数_正誤入力表!E71:E79,"×")</f>
        <v>0</v>
      </c>
      <c r="E63" s="1">
        <f>COUNTIF(算数_正誤入力表!E71:E79,"レ")</f>
        <v>0</v>
      </c>
      <c r="F63" s="1">
        <f>C63+D63+E63</f>
        <v>0</v>
      </c>
    </row>
    <row r="64" spans="2:6" x14ac:dyDescent="0.4">
      <c r="B64" s="1" t="s">
        <v>401</v>
      </c>
      <c r="C64" s="1">
        <f>COUNTIF(算数_正誤入力表!E80:E83,"○")</f>
        <v>0</v>
      </c>
      <c r="D64" s="1">
        <f>COUNTIF(算数_正誤入力表!E80:E83,"×")</f>
        <v>0</v>
      </c>
      <c r="E64" s="1">
        <f>COUNTIF(算数_正誤入力表!E80:E83,"レ")</f>
        <v>0</v>
      </c>
      <c r="F64" s="1">
        <f>C64+D64+E64</f>
        <v>0</v>
      </c>
    </row>
    <row r="65" spans="2:6" x14ac:dyDescent="0.4">
      <c r="B65" s="1" t="s">
        <v>399</v>
      </c>
      <c r="C65" s="1">
        <f>COUNTIF(算数_正誤入力表!E84:E91,"○")</f>
        <v>0</v>
      </c>
      <c r="D65" s="1">
        <f>COUNTIF(算数_正誤入力表!E84:E91,"×")</f>
        <v>0</v>
      </c>
      <c r="E65" s="1">
        <f>COUNTIF(算数_正誤入力表!E84:E91,"レ")</f>
        <v>0</v>
      </c>
      <c r="F65" s="1">
        <f>C65+D65+E65</f>
        <v>0</v>
      </c>
    </row>
    <row r="87" spans="2:6" x14ac:dyDescent="0.4">
      <c r="B87" s="1" t="s">
        <v>227</v>
      </c>
    </row>
    <row r="88" spans="2:6" x14ac:dyDescent="0.4">
      <c r="B88" s="1" t="s">
        <v>386</v>
      </c>
      <c r="C88" s="1" t="s">
        <v>406</v>
      </c>
      <c r="D88" s="1" t="s">
        <v>407</v>
      </c>
      <c r="E88" s="1" t="s">
        <v>419</v>
      </c>
      <c r="F88" s="1" t="s">
        <v>408</v>
      </c>
    </row>
    <row r="89" spans="2:6" x14ac:dyDescent="0.4">
      <c r="B89" s="1" t="s">
        <v>402</v>
      </c>
      <c r="C89" s="1">
        <f>COUNTIF(算数_正誤入力表!E96:E97,"○")</f>
        <v>0</v>
      </c>
      <c r="D89" s="1">
        <f>COUNTIF(算数_正誤入力表!E96:E97,"×")</f>
        <v>0</v>
      </c>
      <c r="E89" s="1">
        <f>COUNTIF(算数_正誤入力表!E96:E97,"レ")</f>
        <v>0</v>
      </c>
      <c r="F89" s="1">
        <f>C89+D89+E89</f>
        <v>0</v>
      </c>
    </row>
    <row r="90" spans="2:6" x14ac:dyDescent="0.4">
      <c r="B90" s="1" t="s">
        <v>395</v>
      </c>
      <c r="C90" s="1">
        <f>COUNTIF(算数_正誤入力表!E98:E99,"○")+COUNTIF(算数_正誤入力表!E102:E107,"○")</f>
        <v>0</v>
      </c>
      <c r="D90" s="1">
        <f>COUNTIF(算数_正誤入力表!E98:E99,"×")+COUNTIF(算数_正誤入力表!E102:E107,"×")</f>
        <v>0</v>
      </c>
      <c r="E90" s="1">
        <f>COUNTIF(算数_正誤入力表!E98:E99,"レ")+COUNTIF(算数_正誤入力表!E102:E107,"レ")</f>
        <v>0</v>
      </c>
      <c r="F90" s="1">
        <f>C90+D90+E90</f>
        <v>0</v>
      </c>
    </row>
    <row r="91" spans="2:6" x14ac:dyDescent="0.4">
      <c r="B91" s="1" t="s">
        <v>403</v>
      </c>
      <c r="C91" s="1">
        <f>COUNTIF(算数_正誤入力表!E100:E101,"○")</f>
        <v>0</v>
      </c>
      <c r="D91" s="1">
        <f>COUNTIF(算数_正誤入力表!E100:E101,"×")</f>
        <v>0</v>
      </c>
      <c r="E91" s="1">
        <f>COUNTIF(算数_正誤入力表!E100:E101,"レ")</f>
        <v>0</v>
      </c>
      <c r="F91" s="1">
        <f>C91+D91+E91</f>
        <v>0</v>
      </c>
    </row>
    <row r="92" spans="2:6" x14ac:dyDescent="0.4">
      <c r="B92" s="1" t="s">
        <v>404</v>
      </c>
      <c r="C92" s="1">
        <f>COUNTIF(算数_正誤入力表!E108:E117,"○")</f>
        <v>0</v>
      </c>
      <c r="D92" s="1">
        <f>COUNTIF(算数_正誤入力表!E108:E117,"×")</f>
        <v>0</v>
      </c>
      <c r="E92" s="1">
        <f>COUNTIF(算数_正誤入力表!E108:E117,"レ")</f>
        <v>0</v>
      </c>
      <c r="F92" s="1">
        <f>C92+D92+E92</f>
        <v>0</v>
      </c>
    </row>
    <row r="93" spans="2:6" x14ac:dyDescent="0.4">
      <c r="B93" s="1" t="s">
        <v>393</v>
      </c>
      <c r="C93" s="1">
        <f>COUNTIF(算数_正誤入力表!E118:E122,"○")</f>
        <v>0</v>
      </c>
      <c r="D93" s="1">
        <f>COUNTIF(算数_正誤入力表!E118:E122,"×")</f>
        <v>0</v>
      </c>
      <c r="E93" s="1">
        <f>COUNTIF(算数_正誤入力表!E118:E122,"レ")</f>
        <v>0</v>
      </c>
      <c r="F93" s="1">
        <f>C93+D93+E93</f>
        <v>0</v>
      </c>
    </row>
    <row r="115" spans="2:6" x14ac:dyDescent="0.4">
      <c r="B115" s="1" t="s">
        <v>292</v>
      </c>
    </row>
    <row r="116" spans="2:6" x14ac:dyDescent="0.4">
      <c r="B116" s="1" t="s">
        <v>386</v>
      </c>
      <c r="C116" s="1" t="s">
        <v>406</v>
      </c>
      <c r="D116" s="1" t="s">
        <v>407</v>
      </c>
      <c r="E116" s="1" t="s">
        <v>419</v>
      </c>
      <c r="F116" s="1" t="s">
        <v>408</v>
      </c>
    </row>
    <row r="117" spans="2:6" x14ac:dyDescent="0.4">
      <c r="B117" s="1" t="s">
        <v>393</v>
      </c>
      <c r="C117" s="1">
        <f>COUNTIF(算数_正誤入力表!E127:E139,"○")+COUNTIF(算数_正誤入力表!E143,"○")+COUNTIF(算数_正誤入力表!E151:E160,"○")</f>
        <v>0</v>
      </c>
      <c r="D117" s="1">
        <f>COUNTIF(算数_正誤入力表!E127:E139,"×")+COUNTIF(算数_正誤入力表!E143,"×")+COUNTIF(算数_正誤入力表!E151:E160,"×")</f>
        <v>0</v>
      </c>
      <c r="E117" s="1">
        <f>COUNTIF(算数_正誤入力表!E127:E139,"レ")+COUNTIF(算数_正誤入力表!E143,"レ")+COUNTIF(算数_正誤入力表!E151:E160,"レ")</f>
        <v>0</v>
      </c>
      <c r="F117" s="1">
        <f>C117+D117+E117</f>
        <v>0</v>
      </c>
    </row>
    <row r="118" spans="2:6" x14ac:dyDescent="0.4">
      <c r="B118" s="1" t="s">
        <v>388</v>
      </c>
      <c r="C118" s="1">
        <f>COUNTIF(算数_正誤入力表!E140:E142,"○")+COUNTIF(算数_正誤入力表!E144:E150,"○")</f>
        <v>0</v>
      </c>
      <c r="D118" s="1">
        <f>COUNTIF(算数_正誤入力表!E140:E142,"×")+COUNTIF(算数_正誤入力表!E144:E150,"×")</f>
        <v>0</v>
      </c>
      <c r="E118" s="1">
        <f>COUNTIF(算数_正誤入力表!E140:E142,"レ")+COUNTIF(算数_正誤入力表!E144:E150,"レ")</f>
        <v>0</v>
      </c>
      <c r="F118" s="1">
        <f>C118+D118+E118</f>
        <v>0</v>
      </c>
    </row>
    <row r="140" spans="2:6" x14ac:dyDescent="0.4">
      <c r="B140" s="1" t="s">
        <v>465</v>
      </c>
    </row>
    <row r="141" spans="2:6" x14ac:dyDescent="0.4">
      <c r="B141" s="1" t="s">
        <v>386</v>
      </c>
      <c r="C141" s="1" t="s">
        <v>406</v>
      </c>
      <c r="D141" s="1" t="s">
        <v>407</v>
      </c>
      <c r="E141" s="1" t="s">
        <v>419</v>
      </c>
      <c r="F141" s="1" t="s">
        <v>408</v>
      </c>
    </row>
    <row r="142" spans="2:6" x14ac:dyDescent="0.4">
      <c r="B142" s="1" t="s">
        <v>490</v>
      </c>
      <c r="C142" s="1">
        <f>COUNTIF(算数_正誤入力表!E165:E173,"○")</f>
        <v>0</v>
      </c>
      <c r="D142" s="1">
        <f>COUNTIF(算数_正誤入力表!E165:E173,"×")</f>
        <v>0</v>
      </c>
      <c r="E142" s="1">
        <f>COUNTIF(算数_正誤入力表!E165:E173,"レ")</f>
        <v>0</v>
      </c>
      <c r="F142" s="1">
        <f>C142+D142+E142</f>
        <v>0</v>
      </c>
    </row>
    <row r="143" spans="2:6" x14ac:dyDescent="0.4">
      <c r="B143" s="1" t="s">
        <v>395</v>
      </c>
      <c r="C143" s="1">
        <f>COUNTIF(算数_正誤入力表!E174:E176,"○")</f>
        <v>0</v>
      </c>
      <c r="D143" s="1">
        <f>COUNTIF(算数_正誤入力表!E174:E176,"×")</f>
        <v>0</v>
      </c>
      <c r="E143" s="1">
        <f>COUNTIF(算数_正誤入力表!E177:E178,"レ")</f>
        <v>0</v>
      </c>
      <c r="F143" s="1">
        <f t="shared" ref="F143:F150" si="2">C143+D143+E143</f>
        <v>0</v>
      </c>
    </row>
    <row r="144" spans="2:6" x14ac:dyDescent="0.4">
      <c r="B144" s="1" t="s">
        <v>493</v>
      </c>
      <c r="C144" s="1">
        <f>COUNTIF(算数_正誤入力表!E177:E178,"○")</f>
        <v>0</v>
      </c>
      <c r="D144" s="1">
        <f>COUNTIF(算数_正誤入力表!E177:E178,"×")</f>
        <v>0</v>
      </c>
      <c r="E144" s="1">
        <f>COUNTIF(算数_正誤入力表!E167:E175,"レ")</f>
        <v>0</v>
      </c>
      <c r="F144" s="1">
        <f t="shared" si="2"/>
        <v>0</v>
      </c>
    </row>
    <row r="145" spans="2:6" x14ac:dyDescent="0.4">
      <c r="B145" s="1" t="s">
        <v>495</v>
      </c>
      <c r="C145" s="1">
        <f>COUNTIF(算数_正誤入力表!E179:E181,"○")</f>
        <v>0</v>
      </c>
      <c r="D145" s="1">
        <f>COUNTIF(算数_正誤入力表!E179:E181,"×")</f>
        <v>0</v>
      </c>
      <c r="E145" s="1">
        <f>COUNTIF(算数_正誤入力表!E179:E181,"レ")</f>
        <v>0</v>
      </c>
      <c r="F145" s="1">
        <f t="shared" si="2"/>
        <v>0</v>
      </c>
    </row>
    <row r="146" spans="2:6" x14ac:dyDescent="0.4">
      <c r="B146" s="1" t="s">
        <v>497</v>
      </c>
      <c r="C146" s="1">
        <f>COUNTIF(算数_正誤入力表!E182,"○")</f>
        <v>0</v>
      </c>
      <c r="D146" s="1">
        <f>COUNTIF(算数_正誤入力表!E182,"×")</f>
        <v>0</v>
      </c>
      <c r="E146" s="1">
        <f>COUNTIF(算数_正誤入力表!E182,"レ")</f>
        <v>0</v>
      </c>
      <c r="F146" s="1">
        <f t="shared" si="2"/>
        <v>0</v>
      </c>
    </row>
    <row r="147" spans="2:6" x14ac:dyDescent="0.4">
      <c r="B147" s="1" t="s">
        <v>499</v>
      </c>
      <c r="C147" s="1">
        <f>COUNTIF(算数_正誤入力表!E183,"○")</f>
        <v>0</v>
      </c>
      <c r="D147" s="1">
        <f>COUNTIF(算数_正誤入力表!E183,"×")</f>
        <v>0</v>
      </c>
      <c r="E147" s="1">
        <f>COUNTIF(算数_正誤入力表!E183,"レ")</f>
        <v>0</v>
      </c>
      <c r="F147" s="1">
        <f t="shared" si="2"/>
        <v>0</v>
      </c>
    </row>
    <row r="148" spans="2:6" x14ac:dyDescent="0.4">
      <c r="B148" s="1" t="s">
        <v>505</v>
      </c>
      <c r="C148" s="1">
        <f>COUNTIF(算数_正誤入力表!E184:E187,"○")</f>
        <v>0</v>
      </c>
      <c r="D148" s="1">
        <f>COUNTIF(算数_正誤入力表!E184:E187,"×")</f>
        <v>0</v>
      </c>
      <c r="E148" s="1">
        <f>COUNTIF(算数_正誤入力表!E184:E187,"レ")</f>
        <v>0</v>
      </c>
      <c r="F148" s="1">
        <f t="shared" si="2"/>
        <v>0</v>
      </c>
    </row>
    <row r="149" spans="2:6" x14ac:dyDescent="0.4">
      <c r="B149" s="1" t="s">
        <v>502</v>
      </c>
      <c r="C149" s="1">
        <f>COUNTIF(算数_正誤入力表!E188:E191,"○")</f>
        <v>0</v>
      </c>
      <c r="D149" s="1">
        <f>COUNTIF(算数_正誤入力表!E188:E191,"×")</f>
        <v>0</v>
      </c>
      <c r="E149" s="1">
        <f>COUNTIF(算数_正誤入力表!E188:E191,"レ")</f>
        <v>0</v>
      </c>
      <c r="F149" s="1">
        <f t="shared" si="2"/>
        <v>0</v>
      </c>
    </row>
    <row r="150" spans="2:6" x14ac:dyDescent="0.4">
      <c r="B150" s="1" t="s">
        <v>504</v>
      </c>
      <c r="C150" s="1">
        <f>COUNTIF(算数_正誤入力表!E192:E194,"○")</f>
        <v>0</v>
      </c>
      <c r="D150" s="1">
        <f>COUNTIF(算数_正誤入力表!E192:E194,"×")</f>
        <v>0</v>
      </c>
      <c r="E150" s="1">
        <f>COUNTIF(算数_正誤入力表!E192:E194,"レ")</f>
        <v>0</v>
      </c>
      <c r="F150" s="1">
        <f t="shared" si="2"/>
        <v>0</v>
      </c>
    </row>
    <row r="171" spans="2:6" x14ac:dyDescent="0.4">
      <c r="B171" s="1" t="s">
        <v>560</v>
      </c>
    </row>
    <row r="172" spans="2:6" x14ac:dyDescent="0.4">
      <c r="B172" s="1" t="s">
        <v>386</v>
      </c>
      <c r="C172" s="1" t="s">
        <v>406</v>
      </c>
      <c r="D172" s="1" t="s">
        <v>407</v>
      </c>
      <c r="E172" s="1" t="s">
        <v>419</v>
      </c>
      <c r="F172" s="1" t="s">
        <v>408</v>
      </c>
    </row>
    <row r="173" spans="2:6" x14ac:dyDescent="0.4">
      <c r="B173" s="1" t="s">
        <v>586</v>
      </c>
      <c r="C173" s="1">
        <f>COUNTIF(算数_正誤入力表!E199:E200,"○")</f>
        <v>0</v>
      </c>
      <c r="D173" s="1">
        <f>COUNTIF(算数_正誤入力表!E199:E200,"×")</f>
        <v>0</v>
      </c>
      <c r="E173" s="1">
        <f>COUNTIF(算数_正誤入力表!E199:E200,"レ")</f>
        <v>0</v>
      </c>
      <c r="F173" s="1">
        <f>C173+D173+E173</f>
        <v>0</v>
      </c>
    </row>
    <row r="174" spans="2:6" x14ac:dyDescent="0.4">
      <c r="B174" s="1" t="s">
        <v>587</v>
      </c>
      <c r="C174" s="1">
        <f>COUNTIF(算数_正誤入力表!E201:E202,"○")</f>
        <v>0</v>
      </c>
      <c r="D174" s="1">
        <f>COUNTIF(算数_正誤入力表!E201:E202,"×")</f>
        <v>0</v>
      </c>
      <c r="E174" s="1">
        <f>COUNTIF(算数_正誤入力表!E201:E202,"レ")</f>
        <v>0</v>
      </c>
      <c r="F174" s="1">
        <f t="shared" ref="F174:F179" si="3">C174+D174+E174</f>
        <v>0</v>
      </c>
    </row>
    <row r="175" spans="2:6" x14ac:dyDescent="0.4">
      <c r="B175" s="1" t="s">
        <v>588</v>
      </c>
      <c r="C175" s="1">
        <f>COUNTIF(算数_正誤入力表!E203:E204,"○")</f>
        <v>0</v>
      </c>
      <c r="D175" s="1">
        <f>COUNTIF(算数_正誤入力表!E203:E204,"×")</f>
        <v>0</v>
      </c>
      <c r="E175" s="1">
        <f>COUNTIF(算数_正誤入力表!E203:E204,"レ")</f>
        <v>0</v>
      </c>
      <c r="F175" s="1">
        <f t="shared" si="3"/>
        <v>0</v>
      </c>
    </row>
    <row r="176" spans="2:6" x14ac:dyDescent="0.4">
      <c r="B176" s="1" t="s">
        <v>395</v>
      </c>
      <c r="C176" s="1">
        <f>COUNTIF(算数_正誤入力表!E205:E208,"○")</f>
        <v>0</v>
      </c>
      <c r="D176" s="1">
        <f>COUNTIF(算数_正誤入力表!E205:E208,"×")</f>
        <v>0</v>
      </c>
      <c r="E176" s="1">
        <f>COUNTIF(算数_正誤入力表!E205:E208,"レ")</f>
        <v>0</v>
      </c>
      <c r="F176" s="1">
        <f t="shared" si="3"/>
        <v>0</v>
      </c>
    </row>
    <row r="177" spans="2:6" x14ac:dyDescent="0.4">
      <c r="B177" s="1" t="s">
        <v>589</v>
      </c>
      <c r="C177" s="1">
        <f>COUNTIF(算数_正誤入力表!E209:E214,"○")</f>
        <v>0</v>
      </c>
      <c r="D177" s="1">
        <f>COUNTIF(算数_正誤入力表!E209:E214,"×")</f>
        <v>0</v>
      </c>
      <c r="E177" s="1">
        <f>COUNTIF(算数_正誤入力表!E209:E214,"レ")</f>
        <v>0</v>
      </c>
      <c r="F177" s="1">
        <f t="shared" si="3"/>
        <v>0</v>
      </c>
    </row>
    <row r="178" spans="2:6" x14ac:dyDescent="0.4">
      <c r="B178" s="1" t="s">
        <v>590</v>
      </c>
      <c r="C178" s="1">
        <f>COUNTIF(算数_正誤入力表!E215:E217,"○")</f>
        <v>0</v>
      </c>
      <c r="D178" s="1">
        <f>COUNTIF(算数_正誤入力表!E215:E217,"×")</f>
        <v>0</v>
      </c>
      <c r="E178" s="1">
        <f>COUNTIF(算数_正誤入力表!E215:E217,"レ")</f>
        <v>0</v>
      </c>
      <c r="F178" s="1">
        <f t="shared" si="3"/>
        <v>0</v>
      </c>
    </row>
    <row r="179" spans="2:6" x14ac:dyDescent="0.4">
      <c r="B179" s="1" t="s">
        <v>591</v>
      </c>
      <c r="C179" s="1">
        <f>COUNTIF(算数_正誤入力表!E218:E222,"○")</f>
        <v>0</v>
      </c>
      <c r="D179" s="1">
        <f>COUNTIF(算数_正誤入力表!E218:E222,"×")</f>
        <v>0</v>
      </c>
      <c r="E179" s="1">
        <f>COUNTIF(算数_正誤入力表!E218:E222,"レ")</f>
        <v>0</v>
      </c>
      <c r="F179" s="1">
        <f t="shared" si="3"/>
        <v>0</v>
      </c>
    </row>
    <row r="200" spans="2:6" x14ac:dyDescent="0.4">
      <c r="B200" s="1" t="s">
        <v>596</v>
      </c>
    </row>
    <row r="201" spans="2:6" x14ac:dyDescent="0.4">
      <c r="B201" s="1" t="s">
        <v>386</v>
      </c>
      <c r="C201" s="1" t="s">
        <v>406</v>
      </c>
      <c r="D201" s="1" t="s">
        <v>407</v>
      </c>
      <c r="E201" s="1" t="s">
        <v>419</v>
      </c>
      <c r="F201" s="1" t="s">
        <v>408</v>
      </c>
    </row>
    <row r="202" spans="2:6" x14ac:dyDescent="0.4">
      <c r="B202" s="1" t="s">
        <v>640</v>
      </c>
      <c r="C202" s="1">
        <f>COUNTIF(算数_正誤入力表!E227:E229,"○")+COUNTIF(算数_正誤入力表!E232:E233,"○")</f>
        <v>0</v>
      </c>
      <c r="D202" s="1">
        <f>COUNTIF(算数_正誤入力表!E227:E229,"×")+COUNTIF(算数_正誤入力表!E232:E233,"×")</f>
        <v>0</v>
      </c>
      <c r="E202" s="1">
        <f>COUNTIF(算数_正誤入力表!E227:E229,"レ")+COUNTIF(算数_正誤入力表!E232:E233,"レ")</f>
        <v>0</v>
      </c>
      <c r="F202" s="1">
        <f t="shared" ref="F202:F208" si="4">C202+D202+E202</f>
        <v>0</v>
      </c>
    </row>
    <row r="203" spans="2:6" x14ac:dyDescent="0.4">
      <c r="B203" s="1" t="s">
        <v>395</v>
      </c>
      <c r="C203" s="1">
        <f>COUNTIF(算数_正誤入力表!E230:E231,"○")</f>
        <v>0</v>
      </c>
      <c r="D203" s="1">
        <f>COUNTIF(算数_正誤入力表!E230:E231,"×")</f>
        <v>0</v>
      </c>
      <c r="E203" s="1">
        <f>COUNTIF(算数_正誤入力表!E230:E231,"レ")</f>
        <v>0</v>
      </c>
      <c r="F203" s="1">
        <f t="shared" si="4"/>
        <v>0</v>
      </c>
    </row>
    <row r="204" spans="2:6" x14ac:dyDescent="0.4">
      <c r="B204" s="1" t="s">
        <v>495</v>
      </c>
      <c r="C204" s="1">
        <f>COUNTIF(算数_正誤入力表!E234:E237,"○")</f>
        <v>0</v>
      </c>
      <c r="D204" s="1">
        <f>COUNTIF(算数_正誤入力表!E234:E237,"×")</f>
        <v>0</v>
      </c>
      <c r="E204" s="1">
        <f>COUNTIF(算数_正誤入力表!E234:E237,"レ")</f>
        <v>0</v>
      </c>
      <c r="F204" s="1">
        <f t="shared" si="4"/>
        <v>0</v>
      </c>
    </row>
    <row r="205" spans="2:6" x14ac:dyDescent="0.4">
      <c r="B205" s="1" t="s">
        <v>587</v>
      </c>
      <c r="C205" s="1">
        <f>COUNTIF(算数_正誤入力表!E238:E239,"○")</f>
        <v>0</v>
      </c>
      <c r="D205" s="1">
        <f>COUNTIF(算数_正誤入力表!E238:E239,"×")</f>
        <v>0</v>
      </c>
      <c r="E205" s="1">
        <f>COUNTIF(算数_正誤入力表!E238:E239,"レ")</f>
        <v>0</v>
      </c>
      <c r="F205" s="1">
        <f t="shared" si="4"/>
        <v>0</v>
      </c>
    </row>
    <row r="206" spans="2:6" x14ac:dyDescent="0.4">
      <c r="B206" s="1" t="s">
        <v>646</v>
      </c>
      <c r="C206" s="1">
        <f>COUNTIF(算数_正誤入力表!E240:E241,"○")</f>
        <v>0</v>
      </c>
      <c r="D206" s="1">
        <f>COUNTIF(算数_正誤入力表!E240:E241,"×")</f>
        <v>0</v>
      </c>
      <c r="E206" s="1">
        <f>COUNTIF(算数_正誤入力表!E240:E241,"レ")</f>
        <v>0</v>
      </c>
      <c r="F206" s="1">
        <f t="shared" si="4"/>
        <v>0</v>
      </c>
    </row>
    <row r="207" spans="2:6" x14ac:dyDescent="0.4">
      <c r="B207" s="1" t="s">
        <v>650</v>
      </c>
      <c r="C207" s="1">
        <f>COUNTIF(算数_正誤入力表!E242:E245,"○")</f>
        <v>0</v>
      </c>
      <c r="D207" s="1">
        <f>COUNTIF(算数_正誤入力表!E242:E245,"×")</f>
        <v>0</v>
      </c>
      <c r="E207" s="1">
        <f>COUNTIF(算数_正誤入力表!E242:E245,"レ")</f>
        <v>0</v>
      </c>
      <c r="F207" s="1">
        <f t="shared" si="4"/>
        <v>0</v>
      </c>
    </row>
    <row r="208" spans="2:6" x14ac:dyDescent="0.4">
      <c r="B208" s="1" t="s">
        <v>587</v>
      </c>
      <c r="C208" s="1">
        <f>COUNTIF(算数_正誤入力表!E246:E256,"○")</f>
        <v>0</v>
      </c>
      <c r="D208" s="1">
        <f>COUNTIF(算数_正誤入力表!E246:E256,"×")</f>
        <v>0</v>
      </c>
      <c r="E208" s="1">
        <f>COUNTIF(算数_正誤入力表!E246:E256,"レ")</f>
        <v>0</v>
      </c>
      <c r="F208" s="1">
        <f t="shared" si="4"/>
        <v>0</v>
      </c>
    </row>
    <row r="230" spans="2:6" x14ac:dyDescent="0.4">
      <c r="B230" s="1" t="s">
        <v>664</v>
      </c>
    </row>
    <row r="231" spans="2:6" x14ac:dyDescent="0.4">
      <c r="B231" s="1" t="s">
        <v>386</v>
      </c>
      <c r="C231" s="1" t="s">
        <v>406</v>
      </c>
      <c r="D231" s="1" t="s">
        <v>407</v>
      </c>
      <c r="E231" s="1" t="s">
        <v>419</v>
      </c>
      <c r="F231" s="1" t="s">
        <v>408</v>
      </c>
    </row>
    <row r="232" spans="2:6" x14ac:dyDescent="0.4">
      <c r="B232" s="1" t="s">
        <v>713</v>
      </c>
      <c r="C232" s="1">
        <f>COUNTIF(算数_正誤入力表!E261:E262,"○")+COUNTIF(算数_正誤入力表!E265:E272,"○")+COUNTIF(算数_正誤入力表!E280:E284,"○")</f>
        <v>0</v>
      </c>
      <c r="D232" s="1">
        <f>COUNTIF(算数_正誤入力表!E261:E262,"×")+COUNTIF(算数_正誤入力表!E265:E272,"×")+COUNTIF(算数_正誤入力表!E280:E284,"×")</f>
        <v>0</v>
      </c>
      <c r="E232" s="1">
        <f>COUNTIF(算数_正誤入力表!E261:E262,"レ")+COUNTIF(算数_正誤入力表!E265:E272,"レ")+COUNTIF(算数_正誤入力表!E280:E284,"レ")</f>
        <v>0</v>
      </c>
      <c r="F232" s="1">
        <f>C232+D232+E232</f>
        <v>0</v>
      </c>
    </row>
    <row r="233" spans="2:6" x14ac:dyDescent="0.4">
      <c r="B233" s="1" t="s">
        <v>716</v>
      </c>
      <c r="C233" s="1">
        <f>COUNTIF(算数_正誤入力表!E263:E264,"○")+COUNTIF(算数_正誤入力表!E285,"○")</f>
        <v>0</v>
      </c>
      <c r="D233" s="1">
        <f>COUNTIF(算数_正誤入力表!E263:E264,"×")+COUNTIF(算数_正誤入力表!E285,"×")</f>
        <v>0</v>
      </c>
      <c r="E233" s="1">
        <f>COUNTIF(算数_正誤入力表!E263:E264,"レ")+COUNTIF(算数_正誤入力表!E285,"レ")</f>
        <v>0</v>
      </c>
      <c r="F233" s="1">
        <f t="shared" ref="F233:F235" si="5">C233+D233+E233</f>
        <v>0</v>
      </c>
    </row>
    <row r="234" spans="2:6" x14ac:dyDescent="0.4">
      <c r="B234" s="1" t="s">
        <v>395</v>
      </c>
      <c r="C234" s="1">
        <f>COUNTIF(算数_正誤入力表!E273:E276,"○")</f>
        <v>0</v>
      </c>
      <c r="D234" s="1">
        <f>COUNTIF(算数_正誤入力表!E273:E276,"×")</f>
        <v>0</v>
      </c>
      <c r="E234" s="1">
        <f>COUNTIF(算数_正誤入力表!E273:E276,"レ")</f>
        <v>0</v>
      </c>
      <c r="F234" s="1">
        <f t="shared" si="5"/>
        <v>0</v>
      </c>
    </row>
    <row r="235" spans="2:6" x14ac:dyDescent="0.4">
      <c r="B235" s="1" t="s">
        <v>726</v>
      </c>
      <c r="C235" s="1">
        <f>COUNTIF(算数_正誤入力表!E277:E279,"○")</f>
        <v>0</v>
      </c>
      <c r="D235" s="1">
        <f>COUNTIF(算数_正誤入力表!E277:E279,"×")</f>
        <v>0</v>
      </c>
      <c r="E235" s="1">
        <f>COUNTIF(算数_正誤入力表!E277:E279,"レ")</f>
        <v>0</v>
      </c>
      <c r="F235" s="1">
        <f t="shared" si="5"/>
        <v>0</v>
      </c>
    </row>
  </sheetData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2184-6BD3-44C3-902B-CB79317F8ED5}">
  <dimension ref="B2:L70"/>
  <sheetViews>
    <sheetView workbookViewId="0">
      <selection activeCell="B12" sqref="B12"/>
    </sheetView>
  </sheetViews>
  <sheetFormatPr defaultRowHeight="12" x14ac:dyDescent="0.4"/>
  <cols>
    <col min="1" max="1" width="2.625" style="1" customWidth="1"/>
    <col min="2" max="2" width="12.375" style="1" bestFit="1" customWidth="1"/>
    <col min="3" max="9" width="9" style="1"/>
    <col min="10" max="10" width="2.625" style="1" customWidth="1"/>
    <col min="11" max="12" width="9" style="1"/>
    <col min="13" max="13" width="2.625" style="1" customWidth="1"/>
    <col min="14" max="16384" width="9" style="1"/>
  </cols>
  <sheetData>
    <row r="2" spans="2:12" x14ac:dyDescent="0.4">
      <c r="B2" s="43" t="s">
        <v>508</v>
      </c>
      <c r="C2" s="24" t="s">
        <v>509</v>
      </c>
      <c r="D2" s="24" t="s">
        <v>509</v>
      </c>
      <c r="E2" s="24" t="s">
        <v>509</v>
      </c>
      <c r="F2" s="24" t="s">
        <v>509</v>
      </c>
      <c r="G2" s="24" t="s">
        <v>509</v>
      </c>
      <c r="H2" s="24" t="s">
        <v>509</v>
      </c>
      <c r="I2" s="24" t="s">
        <v>509</v>
      </c>
      <c r="K2" s="44" t="s">
        <v>521</v>
      </c>
      <c r="L2" s="44"/>
    </row>
    <row r="3" spans="2:12" ht="12.75" thickBot="1" x14ac:dyDescent="0.45">
      <c r="B3" s="43"/>
      <c r="C3" s="24" t="s">
        <v>511</v>
      </c>
      <c r="D3" s="24" t="s">
        <v>512</v>
      </c>
      <c r="E3" s="24" t="s">
        <v>513</v>
      </c>
      <c r="F3" s="24" t="s">
        <v>514</v>
      </c>
      <c r="G3" s="24" t="s">
        <v>515</v>
      </c>
      <c r="H3" s="24" t="s">
        <v>516</v>
      </c>
      <c r="I3" s="24" t="s">
        <v>517</v>
      </c>
      <c r="K3" s="27" t="s">
        <v>516</v>
      </c>
      <c r="L3" s="27" t="s">
        <v>510</v>
      </c>
    </row>
    <row r="4" spans="2:12" ht="12.75" thickBot="1" x14ac:dyDescent="0.45">
      <c r="B4" s="28">
        <v>44247</v>
      </c>
      <c r="C4" s="36"/>
      <c r="D4" s="1">
        <v>70.5</v>
      </c>
      <c r="E4" s="36"/>
      <c r="F4" s="1">
        <v>1842</v>
      </c>
      <c r="G4" s="36"/>
      <c r="H4" s="23">
        <f t="shared" ref="H4" si="0">100%-(G4/F4)</f>
        <v>1</v>
      </c>
      <c r="I4" s="36"/>
      <c r="K4" s="22">
        <v>100</v>
      </c>
      <c r="L4" s="22">
        <v>83</v>
      </c>
    </row>
    <row r="5" spans="2:12" ht="12.75" thickBot="1" x14ac:dyDescent="0.45">
      <c r="B5" s="28">
        <v>44285</v>
      </c>
      <c r="C5" s="36"/>
      <c r="D5" s="1">
        <v>72.400000000000006</v>
      </c>
      <c r="E5" s="36"/>
      <c r="F5" s="1">
        <v>1895</v>
      </c>
      <c r="G5" s="36"/>
      <c r="H5" s="23">
        <f t="shared" ref="H5:H12" si="1">100%-(G5/F5)</f>
        <v>1</v>
      </c>
      <c r="I5" s="36"/>
      <c r="K5" s="22">
        <v>99.9</v>
      </c>
      <c r="L5" s="22">
        <v>82</v>
      </c>
    </row>
    <row r="6" spans="2:12" ht="12.75" thickBot="1" x14ac:dyDescent="0.45">
      <c r="B6" s="28">
        <v>44303</v>
      </c>
      <c r="C6" s="36"/>
      <c r="D6" s="1">
        <v>74.400000000000006</v>
      </c>
      <c r="E6" s="36"/>
      <c r="F6" s="1">
        <v>2109</v>
      </c>
      <c r="G6" s="36"/>
      <c r="H6" s="23">
        <f t="shared" si="1"/>
        <v>1</v>
      </c>
      <c r="I6" s="36"/>
      <c r="K6" s="22">
        <v>99.9</v>
      </c>
      <c r="L6" s="22">
        <v>81</v>
      </c>
    </row>
    <row r="7" spans="2:12" ht="12.75" thickBot="1" x14ac:dyDescent="0.45">
      <c r="B7" s="28">
        <v>44338</v>
      </c>
      <c r="C7" s="36"/>
      <c r="D7" s="1">
        <v>68.7</v>
      </c>
      <c r="E7" s="36"/>
      <c r="F7" s="1">
        <v>2314</v>
      </c>
      <c r="G7" s="36"/>
      <c r="H7" s="23">
        <f t="shared" si="1"/>
        <v>1</v>
      </c>
      <c r="I7" s="36"/>
      <c r="K7" s="22">
        <v>99.9</v>
      </c>
      <c r="L7" s="22">
        <v>80</v>
      </c>
    </row>
    <row r="8" spans="2:12" ht="12.75" thickBot="1" x14ac:dyDescent="0.45">
      <c r="B8" s="28">
        <v>44366</v>
      </c>
      <c r="C8" s="36"/>
      <c r="D8" s="1">
        <v>65.7</v>
      </c>
      <c r="E8" s="36"/>
      <c r="F8" s="1">
        <v>2288</v>
      </c>
      <c r="G8" s="36"/>
      <c r="H8" s="23">
        <f t="shared" si="1"/>
        <v>1</v>
      </c>
      <c r="I8" s="36"/>
      <c r="K8" s="22">
        <v>99.8</v>
      </c>
      <c r="L8" s="22">
        <v>79</v>
      </c>
    </row>
    <row r="9" spans="2:12" ht="12.75" thickBot="1" x14ac:dyDescent="0.45">
      <c r="B9" s="28">
        <v>44394</v>
      </c>
      <c r="C9" s="36"/>
      <c r="D9" s="1">
        <v>71</v>
      </c>
      <c r="E9" s="36"/>
      <c r="F9" s="1">
        <v>2351</v>
      </c>
      <c r="G9" s="36"/>
      <c r="H9" s="23">
        <f t="shared" si="1"/>
        <v>1</v>
      </c>
      <c r="I9" s="36"/>
      <c r="K9" s="22">
        <v>99.7</v>
      </c>
      <c r="L9" s="22">
        <v>78</v>
      </c>
    </row>
    <row r="10" spans="2:12" ht="12.75" thickBot="1" x14ac:dyDescent="0.45">
      <c r="B10" s="28">
        <v>44471</v>
      </c>
      <c r="C10" s="36"/>
      <c r="D10" s="1">
        <v>74.3</v>
      </c>
      <c r="E10" s="36"/>
      <c r="F10" s="1">
        <v>3165</v>
      </c>
      <c r="G10" s="36"/>
      <c r="H10" s="23">
        <f t="shared" si="1"/>
        <v>1</v>
      </c>
      <c r="I10" s="36"/>
      <c r="K10" s="22">
        <v>99.7</v>
      </c>
      <c r="L10" s="22">
        <v>77</v>
      </c>
    </row>
    <row r="11" spans="2:12" ht="12.75" thickBot="1" x14ac:dyDescent="0.45">
      <c r="B11" s="28">
        <v>44499</v>
      </c>
      <c r="C11" s="36"/>
      <c r="D11" s="1">
        <v>84.1</v>
      </c>
      <c r="E11" s="36"/>
      <c r="F11" s="1">
        <v>3072</v>
      </c>
      <c r="G11" s="36"/>
      <c r="H11" s="23">
        <f t="shared" si="1"/>
        <v>1</v>
      </c>
      <c r="I11" s="36"/>
      <c r="K11" s="22">
        <v>99.5</v>
      </c>
      <c r="L11" s="22">
        <v>76</v>
      </c>
    </row>
    <row r="12" spans="2:12" ht="12.75" thickBot="1" x14ac:dyDescent="0.45">
      <c r="B12" s="28">
        <v>44527</v>
      </c>
      <c r="C12" s="36"/>
      <c r="D12" s="1">
        <v>74.7</v>
      </c>
      <c r="E12" s="36"/>
      <c r="F12" s="1">
        <v>3210</v>
      </c>
      <c r="G12" s="36"/>
      <c r="H12" s="23">
        <f t="shared" si="1"/>
        <v>1</v>
      </c>
      <c r="I12" s="36"/>
      <c r="K12" s="22">
        <v>99.4</v>
      </c>
      <c r="L12" s="22">
        <v>75</v>
      </c>
    </row>
    <row r="13" spans="2:12" ht="12.75" thickBot="1" x14ac:dyDescent="0.45">
      <c r="K13" s="22">
        <v>99.2</v>
      </c>
      <c r="L13" s="22">
        <v>74</v>
      </c>
    </row>
    <row r="14" spans="2:12" ht="12.75" thickBot="1" x14ac:dyDescent="0.45">
      <c r="K14" s="22">
        <v>98.9</v>
      </c>
      <c r="L14" s="22">
        <v>73</v>
      </c>
    </row>
    <row r="15" spans="2:12" ht="12.75" thickBot="1" x14ac:dyDescent="0.45">
      <c r="K15" s="22">
        <v>98.6</v>
      </c>
      <c r="L15" s="22">
        <v>72</v>
      </c>
    </row>
    <row r="16" spans="2:12" ht="12.75" thickBot="1" x14ac:dyDescent="0.45">
      <c r="K16" s="22">
        <v>98.2</v>
      </c>
      <c r="L16" s="22">
        <v>71</v>
      </c>
    </row>
    <row r="17" spans="11:12" ht="12.75" thickBot="1" x14ac:dyDescent="0.45">
      <c r="K17" s="22">
        <v>97.7</v>
      </c>
      <c r="L17" s="22">
        <v>70</v>
      </c>
    </row>
    <row r="18" spans="11:12" ht="12.75" thickBot="1" x14ac:dyDescent="0.45">
      <c r="K18" s="22">
        <v>97.1</v>
      </c>
      <c r="L18" s="22">
        <v>69</v>
      </c>
    </row>
    <row r="19" spans="11:12" ht="12.75" thickBot="1" x14ac:dyDescent="0.45">
      <c r="K19" s="22">
        <v>96.4</v>
      </c>
      <c r="L19" s="22">
        <v>68</v>
      </c>
    </row>
    <row r="20" spans="11:12" ht="12.75" thickBot="1" x14ac:dyDescent="0.45">
      <c r="K20" s="22">
        <v>95.5</v>
      </c>
      <c r="L20" s="22">
        <v>67</v>
      </c>
    </row>
    <row r="21" spans="11:12" ht="12.75" thickBot="1" x14ac:dyDescent="0.45">
      <c r="K21" s="22">
        <v>94.5</v>
      </c>
      <c r="L21" s="22">
        <v>66</v>
      </c>
    </row>
    <row r="22" spans="11:12" ht="12.75" thickBot="1" x14ac:dyDescent="0.45">
      <c r="K22" s="22">
        <v>93.3</v>
      </c>
      <c r="L22" s="22">
        <v>65</v>
      </c>
    </row>
    <row r="23" spans="11:12" ht="12.75" thickBot="1" x14ac:dyDescent="0.45">
      <c r="K23" s="22">
        <v>91.9</v>
      </c>
      <c r="L23" s="22">
        <v>64</v>
      </c>
    </row>
    <row r="24" spans="11:12" ht="12.75" thickBot="1" x14ac:dyDescent="0.45">
      <c r="K24" s="22">
        <v>90.3</v>
      </c>
      <c r="L24" s="22">
        <v>63</v>
      </c>
    </row>
    <row r="25" spans="11:12" ht="12.75" thickBot="1" x14ac:dyDescent="0.45">
      <c r="K25" s="22">
        <v>88.5</v>
      </c>
      <c r="L25" s="22">
        <v>62</v>
      </c>
    </row>
    <row r="26" spans="11:12" ht="12.75" thickBot="1" x14ac:dyDescent="0.45">
      <c r="K26" s="22">
        <v>86.4</v>
      </c>
      <c r="L26" s="22">
        <v>61</v>
      </c>
    </row>
    <row r="27" spans="11:12" ht="12.75" thickBot="1" x14ac:dyDescent="0.45">
      <c r="K27" s="22">
        <v>84.1</v>
      </c>
      <c r="L27" s="22">
        <v>60</v>
      </c>
    </row>
    <row r="28" spans="11:12" ht="12.75" thickBot="1" x14ac:dyDescent="0.45">
      <c r="K28" s="22">
        <v>81.599999999999994</v>
      </c>
      <c r="L28" s="22">
        <v>59</v>
      </c>
    </row>
    <row r="29" spans="11:12" ht="12.75" thickBot="1" x14ac:dyDescent="0.45">
      <c r="K29" s="22">
        <v>78.8</v>
      </c>
      <c r="L29" s="22">
        <v>58</v>
      </c>
    </row>
    <row r="30" spans="11:12" ht="12.75" thickBot="1" x14ac:dyDescent="0.45">
      <c r="K30" s="22">
        <v>75.8</v>
      </c>
      <c r="L30" s="22">
        <v>57</v>
      </c>
    </row>
    <row r="31" spans="11:12" ht="12.75" thickBot="1" x14ac:dyDescent="0.45">
      <c r="K31" s="22">
        <v>72.599999999999994</v>
      </c>
      <c r="L31" s="22">
        <v>56</v>
      </c>
    </row>
    <row r="32" spans="11:12" ht="12.75" thickBot="1" x14ac:dyDescent="0.45">
      <c r="K32" s="22">
        <v>69.099999999999994</v>
      </c>
      <c r="L32" s="22">
        <v>55</v>
      </c>
    </row>
    <row r="33" spans="11:12" ht="12.75" thickBot="1" x14ac:dyDescent="0.45">
      <c r="K33" s="22">
        <v>65.5</v>
      </c>
      <c r="L33" s="22">
        <v>54</v>
      </c>
    </row>
    <row r="34" spans="11:12" ht="12.75" thickBot="1" x14ac:dyDescent="0.45">
      <c r="K34" s="22">
        <v>61.8</v>
      </c>
      <c r="L34" s="22">
        <v>53</v>
      </c>
    </row>
    <row r="35" spans="11:12" ht="12.75" thickBot="1" x14ac:dyDescent="0.45">
      <c r="K35" s="22">
        <v>57.9</v>
      </c>
      <c r="L35" s="22">
        <v>52</v>
      </c>
    </row>
    <row r="36" spans="11:12" ht="12.75" thickBot="1" x14ac:dyDescent="0.45">
      <c r="K36" s="22">
        <v>54</v>
      </c>
      <c r="L36" s="22">
        <v>51</v>
      </c>
    </row>
    <row r="37" spans="11:12" ht="12.75" thickBot="1" x14ac:dyDescent="0.45">
      <c r="K37" s="22">
        <v>50</v>
      </c>
      <c r="L37" s="22">
        <v>50</v>
      </c>
    </row>
    <row r="38" spans="11:12" ht="12.75" thickBot="1" x14ac:dyDescent="0.45">
      <c r="K38" s="22">
        <v>46</v>
      </c>
      <c r="L38" s="22">
        <v>49</v>
      </c>
    </row>
    <row r="39" spans="11:12" ht="12.75" thickBot="1" x14ac:dyDescent="0.45">
      <c r="K39" s="22">
        <v>42.1</v>
      </c>
      <c r="L39" s="22">
        <v>48</v>
      </c>
    </row>
    <row r="40" spans="11:12" ht="12.75" thickBot="1" x14ac:dyDescent="0.45">
      <c r="K40" s="22">
        <v>38.200000000000003</v>
      </c>
      <c r="L40" s="22">
        <v>47</v>
      </c>
    </row>
    <row r="41" spans="11:12" ht="12.75" thickBot="1" x14ac:dyDescent="0.45">
      <c r="K41" s="22">
        <v>34.5</v>
      </c>
      <c r="L41" s="22">
        <v>46</v>
      </c>
    </row>
    <row r="42" spans="11:12" ht="12.75" thickBot="1" x14ac:dyDescent="0.45">
      <c r="K42" s="22">
        <v>30.9</v>
      </c>
      <c r="L42" s="22">
        <v>45</v>
      </c>
    </row>
    <row r="43" spans="11:12" ht="12.75" thickBot="1" x14ac:dyDescent="0.45">
      <c r="K43" s="22">
        <v>27.4</v>
      </c>
      <c r="L43" s="22">
        <v>44</v>
      </c>
    </row>
    <row r="44" spans="11:12" ht="12.75" thickBot="1" x14ac:dyDescent="0.45">
      <c r="K44" s="22">
        <v>24.2</v>
      </c>
      <c r="L44" s="22">
        <v>43</v>
      </c>
    </row>
    <row r="45" spans="11:12" ht="12.75" thickBot="1" x14ac:dyDescent="0.45">
      <c r="K45" s="22">
        <v>21.2</v>
      </c>
      <c r="L45" s="22">
        <v>42</v>
      </c>
    </row>
    <row r="46" spans="11:12" ht="12.75" thickBot="1" x14ac:dyDescent="0.45">
      <c r="K46" s="22">
        <v>18.399999999999999</v>
      </c>
      <c r="L46" s="22">
        <v>41</v>
      </c>
    </row>
    <row r="47" spans="11:12" ht="12.75" thickBot="1" x14ac:dyDescent="0.45">
      <c r="K47" s="22">
        <v>15.9</v>
      </c>
      <c r="L47" s="22">
        <v>40</v>
      </c>
    </row>
    <row r="48" spans="11:12" ht="12.75" thickBot="1" x14ac:dyDescent="0.45">
      <c r="K48" s="22">
        <v>13.6</v>
      </c>
      <c r="L48" s="22">
        <v>39</v>
      </c>
    </row>
    <row r="49" spans="11:12" ht="12.75" thickBot="1" x14ac:dyDescent="0.45">
      <c r="K49" s="22">
        <v>11.5</v>
      </c>
      <c r="L49" s="22">
        <v>38</v>
      </c>
    </row>
    <row r="50" spans="11:12" ht="12.75" thickBot="1" x14ac:dyDescent="0.45">
      <c r="K50" s="22">
        <v>9.6999999999999993</v>
      </c>
      <c r="L50" s="22">
        <v>37</v>
      </c>
    </row>
    <row r="51" spans="11:12" ht="12.75" thickBot="1" x14ac:dyDescent="0.45">
      <c r="K51" s="22">
        <v>8.1</v>
      </c>
      <c r="L51" s="22">
        <v>36</v>
      </c>
    </row>
    <row r="52" spans="11:12" ht="12.75" thickBot="1" x14ac:dyDescent="0.45">
      <c r="K52" s="22">
        <v>6.7</v>
      </c>
      <c r="L52" s="22">
        <v>35</v>
      </c>
    </row>
    <row r="53" spans="11:12" ht="12.75" thickBot="1" x14ac:dyDescent="0.45">
      <c r="K53" s="22">
        <v>5.5</v>
      </c>
      <c r="L53" s="22">
        <v>34</v>
      </c>
    </row>
    <row r="54" spans="11:12" ht="12.75" thickBot="1" x14ac:dyDescent="0.45">
      <c r="K54" s="22">
        <v>4.5</v>
      </c>
      <c r="L54" s="22">
        <v>33</v>
      </c>
    </row>
    <row r="55" spans="11:12" ht="12.75" thickBot="1" x14ac:dyDescent="0.45">
      <c r="K55" s="22">
        <v>3.6</v>
      </c>
      <c r="L55" s="22">
        <v>32</v>
      </c>
    </row>
    <row r="56" spans="11:12" ht="12.75" thickBot="1" x14ac:dyDescent="0.45">
      <c r="K56" s="22">
        <v>2.9</v>
      </c>
      <c r="L56" s="22">
        <v>31</v>
      </c>
    </row>
    <row r="57" spans="11:12" ht="12.75" thickBot="1" x14ac:dyDescent="0.45">
      <c r="K57" s="22">
        <v>2.2999999999999998</v>
      </c>
      <c r="L57" s="22">
        <v>30</v>
      </c>
    </row>
    <row r="58" spans="11:12" ht="12.75" thickBot="1" x14ac:dyDescent="0.45">
      <c r="K58" s="22">
        <v>1.8</v>
      </c>
      <c r="L58" s="22">
        <v>29</v>
      </c>
    </row>
    <row r="59" spans="11:12" ht="12.75" thickBot="1" x14ac:dyDescent="0.45">
      <c r="K59" s="22">
        <v>1.4</v>
      </c>
      <c r="L59" s="22">
        <v>28</v>
      </c>
    </row>
    <row r="60" spans="11:12" ht="12.75" thickBot="1" x14ac:dyDescent="0.45">
      <c r="K60" s="22">
        <v>1.1000000000000001</v>
      </c>
      <c r="L60" s="22">
        <v>27</v>
      </c>
    </row>
    <row r="61" spans="11:12" ht="12.75" thickBot="1" x14ac:dyDescent="0.45">
      <c r="K61" s="22">
        <v>0.8</v>
      </c>
      <c r="L61" s="22">
        <v>26</v>
      </c>
    </row>
    <row r="62" spans="11:12" ht="12.75" thickBot="1" x14ac:dyDescent="0.45">
      <c r="K62" s="22">
        <v>0.6</v>
      </c>
      <c r="L62" s="22">
        <v>25</v>
      </c>
    </row>
    <row r="63" spans="11:12" ht="12.75" thickBot="1" x14ac:dyDescent="0.45">
      <c r="K63" s="22">
        <v>0.5</v>
      </c>
      <c r="L63" s="22">
        <v>24</v>
      </c>
    </row>
    <row r="64" spans="11:12" ht="12.75" thickBot="1" x14ac:dyDescent="0.45">
      <c r="K64" s="22">
        <v>0.3</v>
      </c>
      <c r="L64" s="22">
        <v>23</v>
      </c>
    </row>
    <row r="65" spans="11:12" ht="12.75" thickBot="1" x14ac:dyDescent="0.45">
      <c r="K65" s="22">
        <v>0.3</v>
      </c>
      <c r="L65" s="22">
        <v>22</v>
      </c>
    </row>
    <row r="66" spans="11:12" ht="12.75" thickBot="1" x14ac:dyDescent="0.45">
      <c r="K66" s="22">
        <v>0.2</v>
      </c>
      <c r="L66" s="22">
        <v>21</v>
      </c>
    </row>
    <row r="67" spans="11:12" ht="12.75" thickBot="1" x14ac:dyDescent="0.45">
      <c r="K67" s="22">
        <v>0.1</v>
      </c>
      <c r="L67" s="22">
        <v>20</v>
      </c>
    </row>
    <row r="68" spans="11:12" ht="12.75" thickBot="1" x14ac:dyDescent="0.45">
      <c r="K68" s="22">
        <v>0.1</v>
      </c>
      <c r="L68" s="22">
        <v>19</v>
      </c>
    </row>
    <row r="69" spans="11:12" ht="12.75" thickBot="1" x14ac:dyDescent="0.45">
      <c r="K69" s="22">
        <v>0.1</v>
      </c>
      <c r="L69" s="22">
        <v>18</v>
      </c>
    </row>
    <row r="70" spans="11:12" ht="12.75" thickBot="1" x14ac:dyDescent="0.45">
      <c r="K70" s="22">
        <v>0</v>
      </c>
      <c r="L70" s="22">
        <v>17</v>
      </c>
    </row>
  </sheetData>
  <mergeCells count="2">
    <mergeCell ref="B2:B3"/>
    <mergeCell ref="K2:L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F1D9-7C37-496E-9DFC-409AAA85385D}">
  <dimension ref="B2:L70"/>
  <sheetViews>
    <sheetView workbookViewId="0">
      <selection activeCell="B12" sqref="B12"/>
    </sheetView>
  </sheetViews>
  <sheetFormatPr defaultRowHeight="12" x14ac:dyDescent="0.4"/>
  <cols>
    <col min="1" max="1" width="2.625" style="1" customWidth="1"/>
    <col min="2" max="2" width="12.375" style="1" bestFit="1" customWidth="1"/>
    <col min="3" max="9" width="9" style="1"/>
    <col min="10" max="10" width="2.625" style="1" customWidth="1"/>
    <col min="11" max="12" width="9" style="1"/>
    <col min="13" max="13" width="2.625" style="1" customWidth="1"/>
    <col min="14" max="16384" width="9" style="1"/>
  </cols>
  <sheetData>
    <row r="2" spans="2:12" x14ac:dyDescent="0.4">
      <c r="B2" s="45" t="s">
        <v>508</v>
      </c>
      <c r="C2" s="25" t="s">
        <v>518</v>
      </c>
      <c r="D2" s="25" t="s">
        <v>518</v>
      </c>
      <c r="E2" s="25" t="s">
        <v>518</v>
      </c>
      <c r="F2" s="25" t="s">
        <v>518</v>
      </c>
      <c r="G2" s="25" t="s">
        <v>518</v>
      </c>
      <c r="H2" s="25" t="s">
        <v>518</v>
      </c>
      <c r="I2" s="25" t="s">
        <v>518</v>
      </c>
      <c r="K2" s="44" t="s">
        <v>521</v>
      </c>
      <c r="L2" s="44"/>
    </row>
    <row r="3" spans="2:12" ht="12.75" thickBot="1" x14ac:dyDescent="0.45">
      <c r="B3" s="45"/>
      <c r="C3" s="25" t="s">
        <v>511</v>
      </c>
      <c r="D3" s="25" t="s">
        <v>512</v>
      </c>
      <c r="E3" s="25" t="s">
        <v>513</v>
      </c>
      <c r="F3" s="25" t="s">
        <v>514</v>
      </c>
      <c r="G3" s="25" t="s">
        <v>515</v>
      </c>
      <c r="H3" s="25" t="s">
        <v>516</v>
      </c>
      <c r="I3" s="25" t="s">
        <v>517</v>
      </c>
      <c r="K3" s="27" t="s">
        <v>516</v>
      </c>
      <c r="L3" s="27" t="s">
        <v>510</v>
      </c>
    </row>
    <row r="4" spans="2:12" ht="12.75" thickBot="1" x14ac:dyDescent="0.45">
      <c r="B4" s="28">
        <v>44247</v>
      </c>
      <c r="C4" s="36"/>
      <c r="D4" s="1">
        <v>66.2</v>
      </c>
      <c r="E4" s="36"/>
      <c r="F4" s="1">
        <v>1842</v>
      </c>
      <c r="G4" s="36"/>
      <c r="H4" s="23">
        <f t="shared" ref="H4" si="0">100%-(G4/F4)</f>
        <v>1</v>
      </c>
      <c r="I4" s="36"/>
      <c r="K4" s="22">
        <v>100</v>
      </c>
      <c r="L4" s="22">
        <v>83</v>
      </c>
    </row>
    <row r="5" spans="2:12" ht="12.75" thickBot="1" x14ac:dyDescent="0.45">
      <c r="B5" s="28">
        <v>44285</v>
      </c>
      <c r="C5" s="36"/>
      <c r="D5" s="1">
        <v>66.7</v>
      </c>
      <c r="E5" s="36"/>
      <c r="F5" s="1">
        <v>1895</v>
      </c>
      <c r="G5" s="36"/>
      <c r="H5" s="23">
        <f t="shared" ref="H5:H12" si="1">100%-(G5/F5)</f>
        <v>1</v>
      </c>
      <c r="I5" s="36"/>
      <c r="K5" s="22">
        <v>99.9</v>
      </c>
      <c r="L5" s="22">
        <v>82</v>
      </c>
    </row>
    <row r="6" spans="2:12" ht="12.75" thickBot="1" x14ac:dyDescent="0.45">
      <c r="B6" s="28">
        <v>44303</v>
      </c>
      <c r="C6" s="36"/>
      <c r="D6" s="1">
        <v>58.1</v>
      </c>
      <c r="E6" s="36"/>
      <c r="F6" s="1">
        <v>2109</v>
      </c>
      <c r="G6" s="36"/>
      <c r="H6" s="23">
        <f t="shared" si="1"/>
        <v>1</v>
      </c>
      <c r="I6" s="36"/>
      <c r="K6" s="22">
        <v>99.9</v>
      </c>
      <c r="L6" s="22">
        <v>81</v>
      </c>
    </row>
    <row r="7" spans="2:12" ht="12.75" thickBot="1" x14ac:dyDescent="0.45">
      <c r="B7" s="28">
        <v>44338</v>
      </c>
      <c r="C7" s="36"/>
      <c r="D7" s="1">
        <v>70.8</v>
      </c>
      <c r="E7" s="36"/>
      <c r="F7" s="1">
        <v>2314</v>
      </c>
      <c r="G7" s="36"/>
      <c r="H7" s="23">
        <f t="shared" si="1"/>
        <v>1</v>
      </c>
      <c r="I7" s="36"/>
      <c r="K7" s="22">
        <v>99.9</v>
      </c>
      <c r="L7" s="22">
        <v>80</v>
      </c>
    </row>
    <row r="8" spans="2:12" ht="12.75" thickBot="1" x14ac:dyDescent="0.45">
      <c r="B8" s="28">
        <v>44366</v>
      </c>
      <c r="C8" s="36"/>
      <c r="D8" s="1">
        <v>64.7</v>
      </c>
      <c r="E8" s="36"/>
      <c r="F8" s="1">
        <v>2288</v>
      </c>
      <c r="G8" s="36"/>
      <c r="H8" s="23">
        <f t="shared" si="1"/>
        <v>1</v>
      </c>
      <c r="I8" s="36"/>
      <c r="K8" s="22">
        <v>99.8</v>
      </c>
      <c r="L8" s="22">
        <v>79</v>
      </c>
    </row>
    <row r="9" spans="2:12" ht="12.75" thickBot="1" x14ac:dyDescent="0.45">
      <c r="B9" s="28">
        <v>44394</v>
      </c>
      <c r="C9" s="36"/>
      <c r="D9" s="1">
        <v>63.1</v>
      </c>
      <c r="E9" s="36"/>
      <c r="F9" s="1">
        <v>2351</v>
      </c>
      <c r="G9" s="36"/>
      <c r="H9" s="23">
        <f t="shared" si="1"/>
        <v>1</v>
      </c>
      <c r="I9" s="36"/>
      <c r="K9" s="22">
        <v>99.7</v>
      </c>
      <c r="L9" s="22">
        <v>78</v>
      </c>
    </row>
    <row r="10" spans="2:12" ht="12.75" thickBot="1" x14ac:dyDescent="0.45">
      <c r="B10" s="28">
        <v>44471</v>
      </c>
      <c r="C10" s="36"/>
      <c r="D10" s="1">
        <v>64.8</v>
      </c>
      <c r="E10" s="36"/>
      <c r="F10" s="1">
        <v>3165</v>
      </c>
      <c r="G10" s="36"/>
      <c r="H10" s="23">
        <f t="shared" si="1"/>
        <v>1</v>
      </c>
      <c r="I10" s="36"/>
      <c r="K10" s="22">
        <v>99.7</v>
      </c>
      <c r="L10" s="22">
        <v>77</v>
      </c>
    </row>
    <row r="11" spans="2:12" ht="12.75" thickBot="1" x14ac:dyDescent="0.45">
      <c r="B11" s="28">
        <v>44499</v>
      </c>
      <c r="C11" s="36"/>
      <c r="D11" s="1">
        <v>71</v>
      </c>
      <c r="E11" s="36"/>
      <c r="F11" s="1">
        <v>3072</v>
      </c>
      <c r="G11" s="36"/>
      <c r="H11" s="23">
        <f t="shared" si="1"/>
        <v>1</v>
      </c>
      <c r="I11" s="36"/>
      <c r="K11" s="22">
        <v>99.5</v>
      </c>
      <c r="L11" s="22">
        <v>76</v>
      </c>
    </row>
    <row r="12" spans="2:12" ht="12.75" thickBot="1" x14ac:dyDescent="0.45">
      <c r="B12" s="28">
        <v>44527</v>
      </c>
      <c r="C12" s="36"/>
      <c r="D12" s="1">
        <v>71.400000000000006</v>
      </c>
      <c r="E12" s="36"/>
      <c r="F12" s="1">
        <v>3210</v>
      </c>
      <c r="G12" s="36"/>
      <c r="H12" s="23">
        <f t="shared" si="1"/>
        <v>1</v>
      </c>
      <c r="I12" s="36"/>
      <c r="K12" s="22">
        <v>99.4</v>
      </c>
      <c r="L12" s="22">
        <v>75</v>
      </c>
    </row>
    <row r="13" spans="2:12" ht="12.75" thickBot="1" x14ac:dyDescent="0.45">
      <c r="K13" s="22">
        <v>99.2</v>
      </c>
      <c r="L13" s="22">
        <v>74</v>
      </c>
    </row>
    <row r="14" spans="2:12" ht="12.75" thickBot="1" x14ac:dyDescent="0.45">
      <c r="K14" s="22">
        <v>98.9</v>
      </c>
      <c r="L14" s="22">
        <v>73</v>
      </c>
    </row>
    <row r="15" spans="2:12" ht="12.75" thickBot="1" x14ac:dyDescent="0.45">
      <c r="K15" s="22">
        <v>98.6</v>
      </c>
      <c r="L15" s="22">
        <v>72</v>
      </c>
    </row>
    <row r="16" spans="2:12" ht="12.75" thickBot="1" x14ac:dyDescent="0.45">
      <c r="K16" s="22">
        <v>98.2</v>
      </c>
      <c r="L16" s="22">
        <v>71</v>
      </c>
    </row>
    <row r="17" spans="11:12" ht="12.75" thickBot="1" x14ac:dyDescent="0.45">
      <c r="K17" s="22">
        <v>97.7</v>
      </c>
      <c r="L17" s="22">
        <v>70</v>
      </c>
    </row>
    <row r="18" spans="11:12" ht="12.75" thickBot="1" x14ac:dyDescent="0.45">
      <c r="K18" s="22">
        <v>97.1</v>
      </c>
      <c r="L18" s="22">
        <v>69</v>
      </c>
    </row>
    <row r="19" spans="11:12" ht="12.75" thickBot="1" x14ac:dyDescent="0.45">
      <c r="K19" s="22">
        <v>96.4</v>
      </c>
      <c r="L19" s="22">
        <v>68</v>
      </c>
    </row>
    <row r="20" spans="11:12" ht="12.75" thickBot="1" x14ac:dyDescent="0.45">
      <c r="K20" s="22">
        <v>95.5</v>
      </c>
      <c r="L20" s="22">
        <v>67</v>
      </c>
    </row>
    <row r="21" spans="11:12" ht="12.75" thickBot="1" x14ac:dyDescent="0.45">
      <c r="K21" s="22">
        <v>94.5</v>
      </c>
      <c r="L21" s="22">
        <v>66</v>
      </c>
    </row>
    <row r="22" spans="11:12" ht="12.75" thickBot="1" x14ac:dyDescent="0.45">
      <c r="K22" s="22">
        <v>93.3</v>
      </c>
      <c r="L22" s="22">
        <v>65</v>
      </c>
    </row>
    <row r="23" spans="11:12" ht="12.75" thickBot="1" x14ac:dyDescent="0.45">
      <c r="K23" s="22">
        <v>91.9</v>
      </c>
      <c r="L23" s="22">
        <v>64</v>
      </c>
    </row>
    <row r="24" spans="11:12" ht="12.75" thickBot="1" x14ac:dyDescent="0.45">
      <c r="K24" s="22">
        <v>90.3</v>
      </c>
      <c r="L24" s="22">
        <v>63</v>
      </c>
    </row>
    <row r="25" spans="11:12" ht="12.75" thickBot="1" x14ac:dyDescent="0.45">
      <c r="K25" s="22">
        <v>88.5</v>
      </c>
      <c r="L25" s="22">
        <v>62</v>
      </c>
    </row>
    <row r="26" spans="11:12" ht="12.75" thickBot="1" x14ac:dyDescent="0.45">
      <c r="K26" s="22">
        <v>86.4</v>
      </c>
      <c r="L26" s="22">
        <v>61</v>
      </c>
    </row>
    <row r="27" spans="11:12" ht="12.75" thickBot="1" x14ac:dyDescent="0.45">
      <c r="K27" s="22">
        <v>84.1</v>
      </c>
      <c r="L27" s="22">
        <v>60</v>
      </c>
    </row>
    <row r="28" spans="11:12" ht="12.75" thickBot="1" x14ac:dyDescent="0.45">
      <c r="K28" s="22">
        <v>81.599999999999994</v>
      </c>
      <c r="L28" s="22">
        <v>59</v>
      </c>
    </row>
    <row r="29" spans="11:12" ht="12.75" thickBot="1" x14ac:dyDescent="0.45">
      <c r="K29" s="22">
        <v>78.8</v>
      </c>
      <c r="L29" s="22">
        <v>58</v>
      </c>
    </row>
    <row r="30" spans="11:12" ht="12.75" thickBot="1" x14ac:dyDescent="0.45">
      <c r="K30" s="22">
        <v>75.8</v>
      </c>
      <c r="L30" s="22">
        <v>57</v>
      </c>
    </row>
    <row r="31" spans="11:12" ht="12.75" thickBot="1" x14ac:dyDescent="0.45">
      <c r="K31" s="22">
        <v>72.599999999999994</v>
      </c>
      <c r="L31" s="22">
        <v>56</v>
      </c>
    </row>
    <row r="32" spans="11:12" ht="12.75" thickBot="1" x14ac:dyDescent="0.45">
      <c r="K32" s="22">
        <v>69.099999999999994</v>
      </c>
      <c r="L32" s="22">
        <v>55</v>
      </c>
    </row>
    <row r="33" spans="11:12" ht="12.75" thickBot="1" x14ac:dyDescent="0.45">
      <c r="K33" s="22">
        <v>65.5</v>
      </c>
      <c r="L33" s="22">
        <v>54</v>
      </c>
    </row>
    <row r="34" spans="11:12" ht="12.75" thickBot="1" x14ac:dyDescent="0.45">
      <c r="K34" s="22">
        <v>61.8</v>
      </c>
      <c r="L34" s="22">
        <v>53</v>
      </c>
    </row>
    <row r="35" spans="11:12" ht="12.75" thickBot="1" x14ac:dyDescent="0.45">
      <c r="K35" s="22">
        <v>57.9</v>
      </c>
      <c r="L35" s="22">
        <v>52</v>
      </c>
    </row>
    <row r="36" spans="11:12" ht="12.75" thickBot="1" x14ac:dyDescent="0.45">
      <c r="K36" s="22">
        <v>54</v>
      </c>
      <c r="L36" s="22">
        <v>51</v>
      </c>
    </row>
    <row r="37" spans="11:12" ht="12.75" thickBot="1" x14ac:dyDescent="0.45">
      <c r="K37" s="22">
        <v>50</v>
      </c>
      <c r="L37" s="22">
        <v>50</v>
      </c>
    </row>
    <row r="38" spans="11:12" ht="12.75" thickBot="1" x14ac:dyDescent="0.45">
      <c r="K38" s="22">
        <v>46</v>
      </c>
      <c r="L38" s="22">
        <v>49</v>
      </c>
    </row>
    <row r="39" spans="11:12" ht="12.75" thickBot="1" x14ac:dyDescent="0.45">
      <c r="K39" s="22">
        <v>42.1</v>
      </c>
      <c r="L39" s="22">
        <v>48</v>
      </c>
    </row>
    <row r="40" spans="11:12" ht="12.75" thickBot="1" x14ac:dyDescent="0.45">
      <c r="K40" s="22">
        <v>38.200000000000003</v>
      </c>
      <c r="L40" s="22">
        <v>47</v>
      </c>
    </row>
    <row r="41" spans="11:12" ht="12.75" thickBot="1" x14ac:dyDescent="0.45">
      <c r="K41" s="22">
        <v>34.5</v>
      </c>
      <c r="L41" s="22">
        <v>46</v>
      </c>
    </row>
    <row r="42" spans="11:12" ht="12.75" thickBot="1" x14ac:dyDescent="0.45">
      <c r="K42" s="22">
        <v>30.9</v>
      </c>
      <c r="L42" s="22">
        <v>45</v>
      </c>
    </row>
    <row r="43" spans="11:12" ht="12.75" thickBot="1" x14ac:dyDescent="0.45">
      <c r="K43" s="22">
        <v>27.4</v>
      </c>
      <c r="L43" s="22">
        <v>44</v>
      </c>
    </row>
    <row r="44" spans="11:12" ht="12.75" thickBot="1" x14ac:dyDescent="0.45">
      <c r="K44" s="22">
        <v>24.2</v>
      </c>
      <c r="L44" s="22">
        <v>43</v>
      </c>
    </row>
    <row r="45" spans="11:12" ht="12.75" thickBot="1" x14ac:dyDescent="0.45">
      <c r="K45" s="22">
        <v>21.2</v>
      </c>
      <c r="L45" s="22">
        <v>42</v>
      </c>
    </row>
    <row r="46" spans="11:12" ht="12.75" thickBot="1" x14ac:dyDescent="0.45">
      <c r="K46" s="22">
        <v>18.399999999999999</v>
      </c>
      <c r="L46" s="22">
        <v>41</v>
      </c>
    </row>
    <row r="47" spans="11:12" ht="12.75" thickBot="1" x14ac:dyDescent="0.45">
      <c r="K47" s="22">
        <v>15.9</v>
      </c>
      <c r="L47" s="22">
        <v>40</v>
      </c>
    </row>
    <row r="48" spans="11:12" ht="12.75" thickBot="1" x14ac:dyDescent="0.45">
      <c r="K48" s="22">
        <v>13.6</v>
      </c>
      <c r="L48" s="22">
        <v>39</v>
      </c>
    </row>
    <row r="49" spans="11:12" ht="12.75" thickBot="1" x14ac:dyDescent="0.45">
      <c r="K49" s="22">
        <v>11.5</v>
      </c>
      <c r="L49" s="22">
        <v>38</v>
      </c>
    </row>
    <row r="50" spans="11:12" ht="12.75" thickBot="1" x14ac:dyDescent="0.45">
      <c r="K50" s="22">
        <v>9.6999999999999993</v>
      </c>
      <c r="L50" s="22">
        <v>37</v>
      </c>
    </row>
    <row r="51" spans="11:12" ht="12.75" thickBot="1" x14ac:dyDescent="0.45">
      <c r="K51" s="22">
        <v>8.1</v>
      </c>
      <c r="L51" s="22">
        <v>36</v>
      </c>
    </row>
    <row r="52" spans="11:12" ht="12.75" thickBot="1" x14ac:dyDescent="0.45">
      <c r="K52" s="22">
        <v>6.7</v>
      </c>
      <c r="L52" s="22">
        <v>35</v>
      </c>
    </row>
    <row r="53" spans="11:12" ht="12.75" thickBot="1" x14ac:dyDescent="0.45">
      <c r="K53" s="22">
        <v>5.5</v>
      </c>
      <c r="L53" s="22">
        <v>34</v>
      </c>
    </row>
    <row r="54" spans="11:12" ht="12.75" thickBot="1" x14ac:dyDescent="0.45">
      <c r="K54" s="22">
        <v>4.5</v>
      </c>
      <c r="L54" s="22">
        <v>33</v>
      </c>
    </row>
    <row r="55" spans="11:12" ht="12.75" thickBot="1" x14ac:dyDescent="0.45">
      <c r="K55" s="22">
        <v>3.6</v>
      </c>
      <c r="L55" s="22">
        <v>32</v>
      </c>
    </row>
    <row r="56" spans="11:12" ht="12.75" thickBot="1" x14ac:dyDescent="0.45">
      <c r="K56" s="22">
        <v>2.9</v>
      </c>
      <c r="L56" s="22">
        <v>31</v>
      </c>
    </row>
    <row r="57" spans="11:12" ht="12.75" thickBot="1" x14ac:dyDescent="0.45">
      <c r="K57" s="22">
        <v>2.2999999999999998</v>
      </c>
      <c r="L57" s="22">
        <v>30</v>
      </c>
    </row>
    <row r="58" spans="11:12" ht="12.75" thickBot="1" x14ac:dyDescent="0.45">
      <c r="K58" s="22">
        <v>1.8</v>
      </c>
      <c r="L58" s="22">
        <v>29</v>
      </c>
    </row>
    <row r="59" spans="11:12" ht="12.75" thickBot="1" x14ac:dyDescent="0.45">
      <c r="K59" s="22">
        <v>1.4</v>
      </c>
      <c r="L59" s="22">
        <v>28</v>
      </c>
    </row>
    <row r="60" spans="11:12" ht="12.75" thickBot="1" x14ac:dyDescent="0.45">
      <c r="K60" s="22">
        <v>1.1000000000000001</v>
      </c>
      <c r="L60" s="22">
        <v>27</v>
      </c>
    </row>
    <row r="61" spans="11:12" ht="12.75" thickBot="1" x14ac:dyDescent="0.45">
      <c r="K61" s="22">
        <v>0.8</v>
      </c>
      <c r="L61" s="22">
        <v>26</v>
      </c>
    </row>
    <row r="62" spans="11:12" ht="12.75" thickBot="1" x14ac:dyDescent="0.45">
      <c r="K62" s="22">
        <v>0.6</v>
      </c>
      <c r="L62" s="22">
        <v>25</v>
      </c>
    </row>
    <row r="63" spans="11:12" ht="12.75" thickBot="1" x14ac:dyDescent="0.45">
      <c r="K63" s="22">
        <v>0.5</v>
      </c>
      <c r="L63" s="22">
        <v>24</v>
      </c>
    </row>
    <row r="64" spans="11:12" ht="12.75" thickBot="1" x14ac:dyDescent="0.45">
      <c r="K64" s="22">
        <v>0.3</v>
      </c>
      <c r="L64" s="22">
        <v>23</v>
      </c>
    </row>
    <row r="65" spans="11:12" ht="12.75" thickBot="1" x14ac:dyDescent="0.45">
      <c r="K65" s="22">
        <v>0.3</v>
      </c>
      <c r="L65" s="22">
        <v>22</v>
      </c>
    </row>
    <row r="66" spans="11:12" ht="12.75" thickBot="1" x14ac:dyDescent="0.45">
      <c r="K66" s="22">
        <v>0.2</v>
      </c>
      <c r="L66" s="22">
        <v>21</v>
      </c>
    </row>
    <row r="67" spans="11:12" ht="12.75" thickBot="1" x14ac:dyDescent="0.45">
      <c r="K67" s="22">
        <v>0.1</v>
      </c>
      <c r="L67" s="22">
        <v>20</v>
      </c>
    </row>
    <row r="68" spans="11:12" ht="12.75" thickBot="1" x14ac:dyDescent="0.45">
      <c r="K68" s="22">
        <v>0.1</v>
      </c>
      <c r="L68" s="22">
        <v>19</v>
      </c>
    </row>
    <row r="69" spans="11:12" ht="12.75" thickBot="1" x14ac:dyDescent="0.45">
      <c r="K69" s="22">
        <v>0.1</v>
      </c>
      <c r="L69" s="22">
        <v>18</v>
      </c>
    </row>
    <row r="70" spans="11:12" ht="12.75" thickBot="1" x14ac:dyDescent="0.45">
      <c r="K70" s="22">
        <v>0</v>
      </c>
      <c r="L70" s="22">
        <v>17</v>
      </c>
    </row>
  </sheetData>
  <mergeCells count="2">
    <mergeCell ref="B2:B3"/>
    <mergeCell ref="K2:L2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F2D6-BE10-49AE-A6AC-246A4D5DC68D}">
  <dimension ref="B2:L70"/>
  <sheetViews>
    <sheetView workbookViewId="0">
      <selection activeCell="B12" sqref="B12"/>
    </sheetView>
  </sheetViews>
  <sheetFormatPr defaultRowHeight="12" x14ac:dyDescent="0.4"/>
  <cols>
    <col min="1" max="1" width="2.625" style="1" customWidth="1"/>
    <col min="2" max="2" width="12.375" style="1" bestFit="1" customWidth="1"/>
    <col min="3" max="9" width="9" style="1"/>
    <col min="10" max="10" width="2.625" style="1" customWidth="1"/>
    <col min="11" max="12" width="9" style="1"/>
    <col min="13" max="13" width="2.625" style="1" customWidth="1"/>
    <col min="14" max="16384" width="9" style="1"/>
  </cols>
  <sheetData>
    <row r="2" spans="2:12" x14ac:dyDescent="0.4">
      <c r="B2" s="46" t="s">
        <v>508</v>
      </c>
      <c r="C2" s="26" t="s">
        <v>519</v>
      </c>
      <c r="D2" s="26" t="s">
        <v>519</v>
      </c>
      <c r="E2" s="26" t="s">
        <v>519</v>
      </c>
      <c r="F2" s="26" t="s">
        <v>519</v>
      </c>
      <c r="G2" s="26" t="s">
        <v>519</v>
      </c>
      <c r="H2" s="26" t="s">
        <v>519</v>
      </c>
      <c r="I2" s="26" t="s">
        <v>519</v>
      </c>
      <c r="K2" s="44" t="s">
        <v>521</v>
      </c>
      <c r="L2" s="44"/>
    </row>
    <row r="3" spans="2:12" ht="12.75" thickBot="1" x14ac:dyDescent="0.45">
      <c r="B3" s="46"/>
      <c r="C3" s="26" t="s">
        <v>511</v>
      </c>
      <c r="D3" s="26" t="s">
        <v>512</v>
      </c>
      <c r="E3" s="26" t="s">
        <v>513</v>
      </c>
      <c r="F3" s="26" t="s">
        <v>514</v>
      </c>
      <c r="G3" s="26" t="s">
        <v>515</v>
      </c>
      <c r="H3" s="26" t="s">
        <v>516</v>
      </c>
      <c r="I3" s="26" t="s">
        <v>517</v>
      </c>
      <c r="K3" s="27" t="s">
        <v>516</v>
      </c>
      <c r="L3" s="27" t="s">
        <v>510</v>
      </c>
    </row>
    <row r="4" spans="2:12" ht="12.75" thickBot="1" x14ac:dyDescent="0.45">
      <c r="B4" s="28">
        <v>44247</v>
      </c>
      <c r="C4" s="1">
        <f>'順位による偏差値算出（国語）'!C4+'順位による偏差値算出（算数）'!C4</f>
        <v>0</v>
      </c>
      <c r="D4" s="1">
        <f>'順位による偏差値算出（国語）'!D4+'順位による偏差値算出（算数）'!D4</f>
        <v>136.69999999999999</v>
      </c>
      <c r="E4" s="1">
        <f>('順位による偏差値算出（国語）'!E4+'順位による偏差値算出（算数）'!E4)/2</f>
        <v>0</v>
      </c>
      <c r="F4" s="1">
        <v>1842</v>
      </c>
      <c r="G4" s="36"/>
      <c r="H4" s="23">
        <f>100%-(G4/F4)</f>
        <v>1</v>
      </c>
      <c r="I4" s="36"/>
      <c r="K4" s="22">
        <v>100</v>
      </c>
      <c r="L4" s="22">
        <v>83</v>
      </c>
    </row>
    <row r="5" spans="2:12" ht="12.75" thickBot="1" x14ac:dyDescent="0.45">
      <c r="B5" s="28">
        <v>44285</v>
      </c>
      <c r="C5" s="1">
        <f>'順位による偏差値算出（国語）'!C5+'順位による偏差値算出（算数）'!C5</f>
        <v>0</v>
      </c>
      <c r="D5" s="1">
        <f>'順位による偏差値算出（国語）'!D5+'順位による偏差値算出（算数）'!D5</f>
        <v>139.10000000000002</v>
      </c>
      <c r="E5" s="1">
        <f>('順位による偏差値算出（国語）'!E5+'順位による偏差値算出（算数）'!E5)/2</f>
        <v>0</v>
      </c>
      <c r="F5" s="1">
        <v>1895</v>
      </c>
      <c r="G5" s="36"/>
      <c r="H5" s="23">
        <f t="shared" ref="H5:H12" si="0">100%-(G5/F5)</f>
        <v>1</v>
      </c>
      <c r="I5" s="36"/>
      <c r="K5" s="22">
        <v>99.9</v>
      </c>
      <c r="L5" s="22">
        <v>82</v>
      </c>
    </row>
    <row r="6" spans="2:12" ht="12.75" thickBot="1" x14ac:dyDescent="0.45">
      <c r="B6" s="28">
        <v>44303</v>
      </c>
      <c r="C6" s="1">
        <f>'順位による偏差値算出（国語）'!C6+'順位による偏差値算出（算数）'!C6</f>
        <v>0</v>
      </c>
      <c r="D6" s="1">
        <f>'順位による偏差値算出（国語）'!D6+'順位による偏差値算出（算数）'!D6</f>
        <v>132.5</v>
      </c>
      <c r="E6" s="1">
        <f>('順位による偏差値算出（国語）'!E6+'順位による偏差値算出（算数）'!E6)/2</f>
        <v>0</v>
      </c>
      <c r="F6" s="1">
        <v>2109</v>
      </c>
      <c r="G6" s="36"/>
      <c r="H6" s="23">
        <f t="shared" si="0"/>
        <v>1</v>
      </c>
      <c r="I6" s="36"/>
      <c r="K6" s="22">
        <v>99.9</v>
      </c>
      <c r="L6" s="22">
        <v>81</v>
      </c>
    </row>
    <row r="7" spans="2:12" ht="12.75" thickBot="1" x14ac:dyDescent="0.45">
      <c r="B7" s="28">
        <v>44338</v>
      </c>
      <c r="C7" s="1">
        <f>'順位による偏差値算出（国語）'!C7+'順位による偏差値算出（算数）'!C7</f>
        <v>0</v>
      </c>
      <c r="D7" s="1">
        <f>'順位による偏差値算出（国語）'!D7+'順位による偏差値算出（算数）'!D7</f>
        <v>139.5</v>
      </c>
      <c r="E7" s="1">
        <f>('順位による偏差値算出（国語）'!E7+'順位による偏差値算出（算数）'!E7)/2</f>
        <v>0</v>
      </c>
      <c r="F7" s="1">
        <v>2314</v>
      </c>
      <c r="G7" s="36"/>
      <c r="H7" s="23">
        <f t="shared" si="0"/>
        <v>1</v>
      </c>
      <c r="I7" s="36"/>
      <c r="K7" s="22">
        <v>99.9</v>
      </c>
      <c r="L7" s="22">
        <v>80</v>
      </c>
    </row>
    <row r="8" spans="2:12" ht="12.75" thickBot="1" x14ac:dyDescent="0.45">
      <c r="B8" s="28">
        <v>44366</v>
      </c>
      <c r="C8" s="1">
        <f>'順位による偏差値算出（国語）'!C8+'順位による偏差値算出（算数）'!C8</f>
        <v>0</v>
      </c>
      <c r="D8" s="1">
        <f>'順位による偏差値算出（国語）'!D8+'順位による偏差値算出（算数）'!D8</f>
        <v>130.4</v>
      </c>
      <c r="E8" s="1">
        <f>('順位による偏差値算出（国語）'!E8+'順位による偏差値算出（算数）'!E8)/2</f>
        <v>0</v>
      </c>
      <c r="F8" s="1">
        <v>2288</v>
      </c>
      <c r="G8" s="36"/>
      <c r="H8" s="23">
        <f t="shared" si="0"/>
        <v>1</v>
      </c>
      <c r="I8" s="36"/>
      <c r="K8" s="22">
        <v>99.8</v>
      </c>
      <c r="L8" s="22">
        <v>79</v>
      </c>
    </row>
    <row r="9" spans="2:12" ht="12.75" thickBot="1" x14ac:dyDescent="0.45">
      <c r="B9" s="28">
        <v>44394</v>
      </c>
      <c r="C9" s="1">
        <f>'順位による偏差値算出（国語）'!C9+'順位による偏差値算出（算数）'!C9</f>
        <v>0</v>
      </c>
      <c r="D9" s="1">
        <f>'順位による偏差値算出（国語）'!D9+'順位による偏差値算出（算数）'!D9</f>
        <v>134.1</v>
      </c>
      <c r="E9" s="1">
        <f>('順位による偏差値算出（国語）'!E9+'順位による偏差値算出（算数）'!E9)/2</f>
        <v>0</v>
      </c>
      <c r="F9" s="1">
        <v>2351</v>
      </c>
      <c r="G9" s="36"/>
      <c r="H9" s="23">
        <f t="shared" si="0"/>
        <v>1</v>
      </c>
      <c r="I9" s="36"/>
      <c r="K9" s="22">
        <v>99.7</v>
      </c>
      <c r="L9" s="22">
        <v>78</v>
      </c>
    </row>
    <row r="10" spans="2:12" ht="12.75" thickBot="1" x14ac:dyDescent="0.45">
      <c r="B10" s="28">
        <v>44471</v>
      </c>
      <c r="C10" s="1">
        <f>'順位による偏差値算出（国語）'!C10+'順位による偏差値算出（算数）'!C10</f>
        <v>0</v>
      </c>
      <c r="D10" s="1">
        <f>'順位による偏差値算出（国語）'!D10+'順位による偏差値算出（算数）'!D10</f>
        <v>139.1</v>
      </c>
      <c r="E10" s="1">
        <f>('順位による偏差値算出（国語）'!E10+'順位による偏差値算出（算数）'!E10)/2</f>
        <v>0</v>
      </c>
      <c r="F10" s="1">
        <v>3165</v>
      </c>
      <c r="G10" s="36"/>
      <c r="H10" s="23">
        <f t="shared" si="0"/>
        <v>1</v>
      </c>
      <c r="I10" s="36"/>
      <c r="K10" s="22">
        <v>99.7</v>
      </c>
      <c r="L10" s="22">
        <v>77</v>
      </c>
    </row>
    <row r="11" spans="2:12" ht="12.75" thickBot="1" x14ac:dyDescent="0.45">
      <c r="B11" s="28">
        <v>44499</v>
      </c>
      <c r="C11" s="1">
        <f>'順位による偏差値算出（国語）'!C11+'順位による偏差値算出（算数）'!C11</f>
        <v>0</v>
      </c>
      <c r="D11" s="1">
        <f>'[1]順位による偏差値算出（国語）'!D11+'[1]順位による偏差値算出（算数）'!D11</f>
        <v>155.1</v>
      </c>
      <c r="E11" s="1">
        <f>('順位による偏差値算出（国語）'!E11+'順位による偏差値算出（算数）'!E11)/2</f>
        <v>0</v>
      </c>
      <c r="F11" s="1">
        <v>3072</v>
      </c>
      <c r="G11" s="36"/>
      <c r="H11" s="23">
        <f t="shared" si="0"/>
        <v>1</v>
      </c>
      <c r="I11" s="36"/>
      <c r="K11" s="22">
        <v>99.5</v>
      </c>
      <c r="L11" s="22">
        <v>76</v>
      </c>
    </row>
    <row r="12" spans="2:12" ht="12.75" thickBot="1" x14ac:dyDescent="0.45">
      <c r="B12" s="28">
        <v>44527</v>
      </c>
      <c r="C12" s="1">
        <f>'[2]順位による偏差値算出（国語）'!C12+'[2]順位による偏差値算出（算数）'!C12</f>
        <v>144</v>
      </c>
      <c r="D12" s="1">
        <f>'[2]順位による偏差値算出（国語）'!D12+'[2]順位による偏差値算出（算数）'!D12</f>
        <v>146.10000000000002</v>
      </c>
      <c r="E12" s="59">
        <f>('[2]順位による偏差値算出（国語）'!E12+'[2]順位による偏差値算出（算数）'!E12)/2</f>
        <v>5.5</v>
      </c>
      <c r="F12" s="1">
        <v>3210</v>
      </c>
      <c r="G12" s="36"/>
      <c r="H12" s="23">
        <f t="shared" si="0"/>
        <v>1</v>
      </c>
      <c r="I12" s="36"/>
      <c r="K12" s="22">
        <v>99.4</v>
      </c>
      <c r="L12" s="22">
        <v>75</v>
      </c>
    </row>
    <row r="13" spans="2:12" ht="12.75" thickBot="1" x14ac:dyDescent="0.45">
      <c r="K13" s="22">
        <v>99.2</v>
      </c>
      <c r="L13" s="22">
        <v>74</v>
      </c>
    </row>
    <row r="14" spans="2:12" ht="12.75" thickBot="1" x14ac:dyDescent="0.45">
      <c r="K14" s="22">
        <v>98.9</v>
      </c>
      <c r="L14" s="22">
        <v>73</v>
      </c>
    </row>
    <row r="15" spans="2:12" ht="12.75" thickBot="1" x14ac:dyDescent="0.45">
      <c r="K15" s="22">
        <v>98.6</v>
      </c>
      <c r="L15" s="22">
        <v>72</v>
      </c>
    </row>
    <row r="16" spans="2:12" ht="12.75" thickBot="1" x14ac:dyDescent="0.45">
      <c r="K16" s="22">
        <v>98.2</v>
      </c>
      <c r="L16" s="22">
        <v>71</v>
      </c>
    </row>
    <row r="17" spans="11:12" ht="12.75" thickBot="1" x14ac:dyDescent="0.45">
      <c r="K17" s="22">
        <v>97.7</v>
      </c>
      <c r="L17" s="22">
        <v>70</v>
      </c>
    </row>
    <row r="18" spans="11:12" ht="12.75" thickBot="1" x14ac:dyDescent="0.45">
      <c r="K18" s="22">
        <v>97.1</v>
      </c>
      <c r="L18" s="22">
        <v>69</v>
      </c>
    </row>
    <row r="19" spans="11:12" ht="12.75" thickBot="1" x14ac:dyDescent="0.45">
      <c r="K19" s="22">
        <v>96.4</v>
      </c>
      <c r="L19" s="22">
        <v>68</v>
      </c>
    </row>
    <row r="20" spans="11:12" ht="12.75" thickBot="1" x14ac:dyDescent="0.45">
      <c r="K20" s="22">
        <v>95.5</v>
      </c>
      <c r="L20" s="22">
        <v>67</v>
      </c>
    </row>
    <row r="21" spans="11:12" ht="12.75" thickBot="1" x14ac:dyDescent="0.45">
      <c r="K21" s="22">
        <v>94.5</v>
      </c>
      <c r="L21" s="22">
        <v>66</v>
      </c>
    </row>
    <row r="22" spans="11:12" ht="12.75" thickBot="1" x14ac:dyDescent="0.45">
      <c r="K22" s="22">
        <v>93.3</v>
      </c>
      <c r="L22" s="22">
        <v>65</v>
      </c>
    </row>
    <row r="23" spans="11:12" ht="12.75" thickBot="1" x14ac:dyDescent="0.45">
      <c r="K23" s="22">
        <v>91.9</v>
      </c>
      <c r="L23" s="22">
        <v>64</v>
      </c>
    </row>
    <row r="24" spans="11:12" ht="12.75" thickBot="1" x14ac:dyDescent="0.45">
      <c r="K24" s="22">
        <v>90.3</v>
      </c>
      <c r="L24" s="22">
        <v>63</v>
      </c>
    </row>
    <row r="25" spans="11:12" ht="12.75" thickBot="1" x14ac:dyDescent="0.45">
      <c r="K25" s="22">
        <v>88.5</v>
      </c>
      <c r="L25" s="22">
        <v>62</v>
      </c>
    </row>
    <row r="26" spans="11:12" ht="12.75" thickBot="1" x14ac:dyDescent="0.45">
      <c r="K26" s="22">
        <v>86.4</v>
      </c>
      <c r="L26" s="22">
        <v>61</v>
      </c>
    </row>
    <row r="27" spans="11:12" ht="12.75" thickBot="1" x14ac:dyDescent="0.45">
      <c r="K27" s="22">
        <v>84.1</v>
      </c>
      <c r="L27" s="22">
        <v>60</v>
      </c>
    </row>
    <row r="28" spans="11:12" ht="12.75" thickBot="1" x14ac:dyDescent="0.45">
      <c r="K28" s="22">
        <v>81.599999999999994</v>
      </c>
      <c r="L28" s="22">
        <v>59</v>
      </c>
    </row>
    <row r="29" spans="11:12" ht="12.75" thickBot="1" x14ac:dyDescent="0.45">
      <c r="K29" s="22">
        <v>78.8</v>
      </c>
      <c r="L29" s="22">
        <v>58</v>
      </c>
    </row>
    <row r="30" spans="11:12" ht="12.75" thickBot="1" x14ac:dyDescent="0.45">
      <c r="K30" s="22">
        <v>75.8</v>
      </c>
      <c r="L30" s="22">
        <v>57</v>
      </c>
    </row>
    <row r="31" spans="11:12" ht="12.75" thickBot="1" x14ac:dyDescent="0.45">
      <c r="K31" s="22">
        <v>72.599999999999994</v>
      </c>
      <c r="L31" s="22">
        <v>56</v>
      </c>
    </row>
    <row r="32" spans="11:12" ht="12.75" thickBot="1" x14ac:dyDescent="0.45">
      <c r="K32" s="22">
        <v>69.099999999999994</v>
      </c>
      <c r="L32" s="22">
        <v>55</v>
      </c>
    </row>
    <row r="33" spans="11:12" ht="12.75" thickBot="1" x14ac:dyDescent="0.45">
      <c r="K33" s="22">
        <v>65.5</v>
      </c>
      <c r="L33" s="22">
        <v>54</v>
      </c>
    </row>
    <row r="34" spans="11:12" ht="12.75" thickBot="1" x14ac:dyDescent="0.45">
      <c r="K34" s="22">
        <v>61.8</v>
      </c>
      <c r="L34" s="22">
        <v>53</v>
      </c>
    </row>
    <row r="35" spans="11:12" ht="12.75" thickBot="1" x14ac:dyDescent="0.45">
      <c r="K35" s="22">
        <v>57.9</v>
      </c>
      <c r="L35" s="22">
        <v>52</v>
      </c>
    </row>
    <row r="36" spans="11:12" ht="12.75" thickBot="1" x14ac:dyDescent="0.45">
      <c r="K36" s="22">
        <v>54</v>
      </c>
      <c r="L36" s="22">
        <v>51</v>
      </c>
    </row>
    <row r="37" spans="11:12" ht="12.75" thickBot="1" x14ac:dyDescent="0.45">
      <c r="K37" s="22">
        <v>50</v>
      </c>
      <c r="L37" s="22">
        <v>50</v>
      </c>
    </row>
    <row r="38" spans="11:12" ht="12.75" thickBot="1" x14ac:dyDescent="0.45">
      <c r="K38" s="22">
        <v>46</v>
      </c>
      <c r="L38" s="22">
        <v>49</v>
      </c>
    </row>
    <row r="39" spans="11:12" ht="12.75" thickBot="1" x14ac:dyDescent="0.45">
      <c r="K39" s="22">
        <v>42.1</v>
      </c>
      <c r="L39" s="22">
        <v>48</v>
      </c>
    </row>
    <row r="40" spans="11:12" ht="12.75" thickBot="1" x14ac:dyDescent="0.45">
      <c r="K40" s="22">
        <v>38.200000000000003</v>
      </c>
      <c r="L40" s="22">
        <v>47</v>
      </c>
    </row>
    <row r="41" spans="11:12" ht="12.75" thickBot="1" x14ac:dyDescent="0.45">
      <c r="K41" s="22">
        <v>34.5</v>
      </c>
      <c r="L41" s="22">
        <v>46</v>
      </c>
    </row>
    <row r="42" spans="11:12" ht="12.75" thickBot="1" x14ac:dyDescent="0.45">
      <c r="K42" s="22">
        <v>30.9</v>
      </c>
      <c r="L42" s="22">
        <v>45</v>
      </c>
    </row>
    <row r="43" spans="11:12" ht="12.75" thickBot="1" x14ac:dyDescent="0.45">
      <c r="K43" s="22">
        <v>27.4</v>
      </c>
      <c r="L43" s="22">
        <v>44</v>
      </c>
    </row>
    <row r="44" spans="11:12" ht="12.75" thickBot="1" x14ac:dyDescent="0.45">
      <c r="K44" s="22">
        <v>24.2</v>
      </c>
      <c r="L44" s="22">
        <v>43</v>
      </c>
    </row>
    <row r="45" spans="11:12" ht="12.75" thickBot="1" x14ac:dyDescent="0.45">
      <c r="K45" s="22">
        <v>21.2</v>
      </c>
      <c r="L45" s="22">
        <v>42</v>
      </c>
    </row>
    <row r="46" spans="11:12" ht="12.75" thickBot="1" x14ac:dyDescent="0.45">
      <c r="K46" s="22">
        <v>18.399999999999999</v>
      </c>
      <c r="L46" s="22">
        <v>41</v>
      </c>
    </row>
    <row r="47" spans="11:12" ht="12.75" thickBot="1" x14ac:dyDescent="0.45">
      <c r="K47" s="22">
        <v>15.9</v>
      </c>
      <c r="L47" s="22">
        <v>40</v>
      </c>
    </row>
    <row r="48" spans="11:12" ht="12.75" thickBot="1" x14ac:dyDescent="0.45">
      <c r="K48" s="22">
        <v>13.6</v>
      </c>
      <c r="L48" s="22">
        <v>39</v>
      </c>
    </row>
    <row r="49" spans="11:12" ht="12.75" thickBot="1" x14ac:dyDescent="0.45">
      <c r="K49" s="22">
        <v>11.5</v>
      </c>
      <c r="L49" s="22">
        <v>38</v>
      </c>
    </row>
    <row r="50" spans="11:12" ht="12.75" thickBot="1" x14ac:dyDescent="0.45">
      <c r="K50" s="22">
        <v>9.6999999999999993</v>
      </c>
      <c r="L50" s="22">
        <v>37</v>
      </c>
    </row>
    <row r="51" spans="11:12" ht="12.75" thickBot="1" x14ac:dyDescent="0.45">
      <c r="K51" s="22">
        <v>8.1</v>
      </c>
      <c r="L51" s="22">
        <v>36</v>
      </c>
    </row>
    <row r="52" spans="11:12" ht="12.75" thickBot="1" x14ac:dyDescent="0.45">
      <c r="K52" s="22">
        <v>6.7</v>
      </c>
      <c r="L52" s="22">
        <v>35</v>
      </c>
    </row>
    <row r="53" spans="11:12" ht="12.75" thickBot="1" x14ac:dyDescent="0.45">
      <c r="K53" s="22">
        <v>5.5</v>
      </c>
      <c r="L53" s="22">
        <v>34</v>
      </c>
    </row>
    <row r="54" spans="11:12" ht="12.75" thickBot="1" x14ac:dyDescent="0.45">
      <c r="K54" s="22">
        <v>4.5</v>
      </c>
      <c r="L54" s="22">
        <v>33</v>
      </c>
    </row>
    <row r="55" spans="11:12" ht="12.75" thickBot="1" x14ac:dyDescent="0.45">
      <c r="K55" s="22">
        <v>3.6</v>
      </c>
      <c r="L55" s="22">
        <v>32</v>
      </c>
    </row>
    <row r="56" spans="11:12" ht="12.75" thickBot="1" x14ac:dyDescent="0.45">
      <c r="K56" s="22">
        <v>2.9</v>
      </c>
      <c r="L56" s="22">
        <v>31</v>
      </c>
    </row>
    <row r="57" spans="11:12" ht="12.75" thickBot="1" x14ac:dyDescent="0.45">
      <c r="K57" s="22">
        <v>2.2999999999999998</v>
      </c>
      <c r="L57" s="22">
        <v>30</v>
      </c>
    </row>
    <row r="58" spans="11:12" ht="12.75" thickBot="1" x14ac:dyDescent="0.45">
      <c r="K58" s="22">
        <v>1.8</v>
      </c>
      <c r="L58" s="22">
        <v>29</v>
      </c>
    </row>
    <row r="59" spans="11:12" ht="12.75" thickBot="1" x14ac:dyDescent="0.45">
      <c r="K59" s="22">
        <v>1.4</v>
      </c>
      <c r="L59" s="22">
        <v>28</v>
      </c>
    </row>
    <row r="60" spans="11:12" ht="12.75" thickBot="1" x14ac:dyDescent="0.45">
      <c r="K60" s="22">
        <v>1.1000000000000001</v>
      </c>
      <c r="L60" s="22">
        <v>27</v>
      </c>
    </row>
    <row r="61" spans="11:12" ht="12.75" thickBot="1" x14ac:dyDescent="0.45">
      <c r="K61" s="22">
        <v>0.8</v>
      </c>
      <c r="L61" s="22">
        <v>26</v>
      </c>
    </row>
    <row r="62" spans="11:12" ht="12.75" thickBot="1" x14ac:dyDescent="0.45">
      <c r="K62" s="22">
        <v>0.6</v>
      </c>
      <c r="L62" s="22">
        <v>25</v>
      </c>
    </row>
    <row r="63" spans="11:12" ht="12.75" thickBot="1" x14ac:dyDescent="0.45">
      <c r="K63" s="22">
        <v>0.5</v>
      </c>
      <c r="L63" s="22">
        <v>24</v>
      </c>
    </row>
    <row r="64" spans="11:12" ht="12.75" thickBot="1" x14ac:dyDescent="0.45">
      <c r="K64" s="22">
        <v>0.3</v>
      </c>
      <c r="L64" s="22">
        <v>23</v>
      </c>
    </row>
    <row r="65" spans="11:12" ht="12.75" thickBot="1" x14ac:dyDescent="0.45">
      <c r="K65" s="22">
        <v>0.3</v>
      </c>
      <c r="L65" s="22">
        <v>22</v>
      </c>
    </row>
    <row r="66" spans="11:12" ht="12.75" thickBot="1" x14ac:dyDescent="0.45">
      <c r="K66" s="22">
        <v>0.2</v>
      </c>
      <c r="L66" s="22">
        <v>21</v>
      </c>
    </row>
    <row r="67" spans="11:12" ht="12.75" thickBot="1" x14ac:dyDescent="0.45">
      <c r="K67" s="22">
        <v>0.1</v>
      </c>
      <c r="L67" s="22">
        <v>20</v>
      </c>
    </row>
    <row r="68" spans="11:12" ht="12.75" thickBot="1" x14ac:dyDescent="0.45">
      <c r="K68" s="22">
        <v>0.1</v>
      </c>
      <c r="L68" s="22">
        <v>19</v>
      </c>
    </row>
    <row r="69" spans="11:12" ht="12.75" thickBot="1" x14ac:dyDescent="0.45">
      <c r="K69" s="22">
        <v>0.1</v>
      </c>
      <c r="L69" s="22">
        <v>18</v>
      </c>
    </row>
    <row r="70" spans="11:12" ht="12.75" thickBot="1" x14ac:dyDescent="0.45">
      <c r="K70" s="22">
        <v>0</v>
      </c>
      <c r="L70" s="22">
        <v>17</v>
      </c>
    </row>
  </sheetData>
  <mergeCells count="2">
    <mergeCell ref="B2:B3"/>
    <mergeCell ref="K2:L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C37F954B4EEC4B81CE5A869830B39F" ma:contentTypeVersion="11" ma:contentTypeDescription="新しいドキュメントを作成します。" ma:contentTypeScope="" ma:versionID="7d1e7faa08c3ea9c7a35aed4faea91a1">
  <xsd:schema xmlns:xsd="http://www.w3.org/2001/XMLSchema" xmlns:xs="http://www.w3.org/2001/XMLSchema" xmlns:p="http://schemas.microsoft.com/office/2006/metadata/properties" xmlns:ns3="ff672037-fba7-4943-8b97-253af1920e34" xmlns:ns4="c1d254a3-f3ce-478c-909f-15106502dff0" targetNamespace="http://schemas.microsoft.com/office/2006/metadata/properties" ma:root="true" ma:fieldsID="a220ba61a4cec7e06a6144628e829866" ns3:_="" ns4:_="">
    <xsd:import namespace="ff672037-fba7-4943-8b97-253af1920e34"/>
    <xsd:import namespace="c1d254a3-f3ce-478c-909f-15106502df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72037-fba7-4943-8b97-253af1920e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254a3-f3ce-478c-909f-15106502d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94530F-0EE5-4A22-A31B-30B20CEAD1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80F59-7488-4A94-AAEC-D30049099D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6CBEF1-D7AB-4DF8-9DAA-D290C8F4E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72037-fba7-4943-8b97-253af1920e34"/>
    <ds:schemaRef ds:uri="c1d254a3-f3ce-478c-909f-15106502d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更新履歴</vt:lpstr>
      <vt:lpstr>国語_正誤入力表</vt:lpstr>
      <vt:lpstr>国語_分析用グラフ</vt:lpstr>
      <vt:lpstr>算数_正誤入力表</vt:lpstr>
      <vt:lpstr>算数_分析用グラフ</vt:lpstr>
      <vt:lpstr>順位による偏差値算出（国語）</vt:lpstr>
      <vt:lpstr>順位による偏差値算出（算数）</vt:lpstr>
      <vt:lpstr>順位による偏差値算出（2科目）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Kato, Takeharu</dc:creator>
  <cp:lastModifiedBy>Kato, Takeharu</cp:lastModifiedBy>
  <cp:lastPrinted>2021-07-10T17:56:02Z</cp:lastPrinted>
  <dcterms:created xsi:type="dcterms:W3CDTF">2021-07-03T14:06:10Z</dcterms:created>
  <dcterms:modified xsi:type="dcterms:W3CDTF">2021-12-06T09:48:41Z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0x01010075C37F954B4EEC4B81CE5A869830B39F</vt:lpwstr>
  </property>
</Properties>
</file>